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'Arkusz1'!$A$1:$N$216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<sst xmlns="http://schemas.openxmlformats.org/spreadsheetml/2006/main" count="450" uniqueCount="288">
  <si>
    <t>Projekt budżetu miasta</t>
  </si>
  <si>
    <t>w zł</t>
  </si>
  <si>
    <t>Lp.</t>
  </si>
  <si>
    <t>Wyszczególnienie</t>
  </si>
  <si>
    <t>Dział</t>
  </si>
  <si>
    <t>Rozdz.</t>
  </si>
  <si>
    <t>Wartość kosztorysowa</t>
  </si>
  <si>
    <t>Poniesione nakłady do końca roku poprzedniego</t>
  </si>
  <si>
    <t>Wydatki budżetu (dotacje)</t>
  </si>
  <si>
    <t>Inne żródła finansowania</t>
  </si>
  <si>
    <t>Nakłady do wykonania po roku planowanym</t>
  </si>
  <si>
    <t>Termin rozpoczęcia Termin zakończenia</t>
  </si>
  <si>
    <t>JEDNOSTKI  BUDŻETOWE</t>
  </si>
  <si>
    <t>● URZĄD  MIASTA</t>
  </si>
  <si>
    <t>I</t>
  </si>
  <si>
    <t>II</t>
  </si>
  <si>
    <t>Inwestycje pozostałe polegające na budownictwie inwestycyjnym i modernizacji</t>
  </si>
  <si>
    <t>Zakupy inwestycyjne nie związane z budownictwem</t>
  </si>
  <si>
    <t>Nabywanie nieruchomości pod budownictwo mieszkaniowe, infrastrukturę towarzyszącą oraz cele publiczne gminy (pierwokup)</t>
  </si>
  <si>
    <t>Wydział Zarządzania Drogami</t>
  </si>
  <si>
    <t>Razem Wydział Zarządzania Drogami</t>
  </si>
  <si>
    <t>Wydział Ochrony Środowiska i Infrastruktury</t>
  </si>
  <si>
    <t>Razem Wydział Ochrony Środowiska i Infrastruktury</t>
  </si>
  <si>
    <t>Biuro Informatyki i Ochrony Informacji</t>
  </si>
  <si>
    <t>Zakup sprzętu komputerowego</t>
  </si>
  <si>
    <t>Razem Biuro Informatyki i Ochrony Informacji</t>
  </si>
  <si>
    <t>RAZEM  URZĄD  MIASTA</t>
  </si>
  <si>
    <t>● MIEJSKI  OŚRODEK  POMOCY  SPOŁECZNEJ</t>
  </si>
  <si>
    <t>Razem Miejski Ośrodek Pomocy Społecznej</t>
  </si>
  <si>
    <t>● MIEJSKI  OŚRODEK  SPORTU  I  REKREACJI</t>
  </si>
  <si>
    <t>Razem Miejski Ośrodek Sportu i Rekreacji</t>
  </si>
  <si>
    <t>● MIEJSKI  ZARZĄD  BUDYNKÓW  KOMUNALNYCH</t>
  </si>
  <si>
    <t>Razem</t>
  </si>
  <si>
    <t>RAZEM  JEDNOSTKI  BUDŻETOWE</t>
  </si>
  <si>
    <t>ZAKŁADY  BUDŻETOWE</t>
  </si>
  <si>
    <t>INSTYTUCJE  KULTURY</t>
  </si>
  <si>
    <t>●MIEJSKA  BIBLIOTEKA  PUBLICZNA</t>
  </si>
  <si>
    <t>Razem Miejska Biblioteka Publiczna</t>
  </si>
  <si>
    <t>●MIEJSKI  OŚRODEK  KULTURY</t>
  </si>
  <si>
    <t>Razem Miejski Ośrodek Kultury</t>
  </si>
  <si>
    <t>RAZEM  INSTYTUCJE  KULTURY</t>
  </si>
  <si>
    <t>●MIEJSKI  ZAKŁAD  CMENTARNY</t>
  </si>
  <si>
    <t>Razem Miejski Zakład  Cmentarny</t>
  </si>
  <si>
    <t>OGÓŁEM  ZADANIA  INWESTYCYJNE</t>
  </si>
  <si>
    <t>Uzupełnienie kanalizacji ściekowej na obszarze gminy</t>
  </si>
  <si>
    <t>Zakup programu komputerowego do wyszukiwania i umiejscawiania grobów na podległych cmentarzach</t>
  </si>
  <si>
    <t>Monitoring cm. Kuźniczka</t>
  </si>
  <si>
    <t>Piłkochwyty - stadion Cisowa</t>
  </si>
  <si>
    <t>Razem Miejski Zarząd Budynków Komunalnych</t>
  </si>
  <si>
    <t>Wydział Działalności Gospodarczej</t>
  </si>
  <si>
    <t>Razem Wydział Działalności Gospodarczej</t>
  </si>
  <si>
    <t>Wydział Gospodarki Nieruchomościami i Planowania Przestrzennego</t>
  </si>
  <si>
    <t>Razem Wydział Gospodarki Nieruchomościami i Planowania Przestrzennego</t>
  </si>
  <si>
    <t>Wydział Zarządzania Kryzysowego</t>
  </si>
  <si>
    <t>Razem Wydział Zarządzania Kryzysowego</t>
  </si>
  <si>
    <t>Dofinansowanie inwestycji o charakterze ekologicznym</t>
  </si>
  <si>
    <t>PT i przebudowa ul. Gagarina</t>
  </si>
  <si>
    <t xml:space="preserve">PT budowy łącznika obwodnicy północnej z ul. Przyjaźni  /Strzelecką </t>
  </si>
  <si>
    <t>Plan początkowy na 2013r.</t>
  </si>
  <si>
    <t>Przewidywane wykonanie na 2013 r.</t>
  </si>
  <si>
    <t>Projekt planu na 2014r.</t>
  </si>
  <si>
    <t>Plan po zmianach stan na 31.07.2013r.</t>
  </si>
  <si>
    <t>PT i budowa łącznika pomiędzy ul. Życzliwą            a Przytulną</t>
  </si>
  <si>
    <t>PT i budowa parkingu na skwerze przy skrzyżowaniu ul. Grunwaldzkiej i Kościelnej</t>
  </si>
  <si>
    <t>Przebudowa drogi dojazdowej do budynku przy ul. Szymanowskiego 49-57</t>
  </si>
  <si>
    <t>PT  i budowa drogi ul. Błonie</t>
  </si>
  <si>
    <t>PT wykonania koncepcji dróg</t>
  </si>
  <si>
    <t>PT i budowa chodnika od ul. Jagodowej do pływalni</t>
  </si>
  <si>
    <t>PT i wykonanie kładki nad rzeką Linetą</t>
  </si>
  <si>
    <t>Aktualizacja dokumentacji dojazd do garaży przy ul. W.Polskiego-Stalmacha</t>
  </si>
  <si>
    <t>Budowa kolumbarium na cmentarzu komunalnym os. Kuźniczka</t>
  </si>
  <si>
    <t>Budowa wiaty dla OSP OR Koźle</t>
  </si>
  <si>
    <t>Wykonanie projektu technicznego wału przeciwopowodziowego wraz z zastawką na potoku Lineta od ul. Głubczyckiej do ul. Chrobrego</t>
  </si>
  <si>
    <t>Dokumentacja projektowa budowy   i budowa sali gimnastycznej przy Zespole Szkół Miejskich Nr 3</t>
  </si>
  <si>
    <t>PT i budowa boiska przy ZSM Nr 5 w Azotach</t>
  </si>
  <si>
    <t>Wykonanie termomodernizacji PG Nr 4</t>
  </si>
  <si>
    <t xml:space="preserve">Aktualizacja dokumentacji kanalizacji sanitarnej i sieci wodociągowej dla terenu zabudowy jednorodzinnej przy ul. Kłodnickiej (za K.Gliwickim) </t>
  </si>
  <si>
    <t>Oświetlenie Parku Miejskiego w Sławięcicach</t>
  </si>
  <si>
    <t>Rozbudowa i doposażenie placu zabaw o część dla dzieci niepełnosprawnych wraz z oświetleniem i budową ścieżek w Parku Orderu Uśmiechu</t>
  </si>
  <si>
    <t>Budowa oświetlenia ul. Ludowej wraz z utwardzeniem drogi</t>
  </si>
  <si>
    <t>Zmiana miejsca zasilania   oświetlenia Promenady ks.L.Rutyny</t>
  </si>
  <si>
    <t>PT oświetlenia placu rekreacyjno-sportowego przy ul. Wieczorka</t>
  </si>
  <si>
    <t>Zagospodarowanie Placu Gwardii Ludowej</t>
  </si>
  <si>
    <t>Doposażenie placów zabaw w urządzenia fitness</t>
  </si>
  <si>
    <t>Wykonanie ogrodzenia stawu na os. Blachownia</t>
  </si>
  <si>
    <t>PT i budowa ścieżki rowerowej z kierunku os. Piastów na os. Blachownia</t>
  </si>
  <si>
    <t>Wykonanie ogrodzenia placu zabaw i boiska przy ul. Gajowej</t>
  </si>
  <si>
    <t>Zagospodarowanie  Placu Wagnera - Etap II</t>
  </si>
  <si>
    <t>Utwardzenie nawierzchni przy stołach do pinponga usytuowanych na gminnych placach zabaw</t>
  </si>
  <si>
    <t>Odrzańskie przystanie produktem turystycznym polsko-czeskiego pogranicza (budowa)</t>
  </si>
  <si>
    <t>PT i budowa kompleksu boisk przy ZSM Nr 1</t>
  </si>
  <si>
    <t>Doposażenie placów zabaw w elementy zabawowe</t>
  </si>
  <si>
    <t>2013
2014</t>
  </si>
  <si>
    <t>Zakup serwera poczty elektronicznej</t>
  </si>
  <si>
    <r>
      <t>2014</t>
    </r>
    <r>
      <rPr>
        <sz val="10"/>
        <rFont val="Times New Roman"/>
        <family val="1"/>
      </rPr>
      <t xml:space="preserve">
2015</t>
    </r>
  </si>
  <si>
    <t>Zakup urządzenia do zbierania logów i raportowania FortiAnlyzer 200d</t>
  </si>
  <si>
    <r>
      <t>2014</t>
    </r>
    <r>
      <rPr>
        <sz val="10"/>
        <rFont val="Times New Roman"/>
        <family val="1"/>
      </rPr>
      <t xml:space="preserve">
2014</t>
    </r>
  </si>
  <si>
    <t>Rekultywacja terenu przy ul.Elewatorowej</t>
  </si>
  <si>
    <t>ŚRODOWISKOWY DOM SAMOPOMOCY"PROMYCZEK"</t>
  </si>
  <si>
    <t>Zakup Biofeedbacku</t>
  </si>
  <si>
    <t>Zakup pieca konwekcyjno-parowego w DDP 1</t>
  </si>
  <si>
    <t>Zakup obieraczki w DDP 2</t>
  </si>
  <si>
    <t>Zakup szafy chłodząco-mrożącej w DDP 3</t>
  </si>
  <si>
    <t>Urządzenie wielofunkcyjne w DDP 5</t>
  </si>
  <si>
    <t>Zakup kserokopiarki</t>
  </si>
  <si>
    <t>Wykonanie instalacji St.Kużniczka</t>
  </si>
  <si>
    <t>Zakup i montaż sterowników regulujacych przepływ powietrza HWS Azoty</t>
  </si>
  <si>
    <t>Zakup samochodu dostawczego</t>
  </si>
  <si>
    <t>Zakup maszyny sprzątajacej do czyszczenia posadzek na holach i plażach basenowych Kryta Pływalnia</t>
  </si>
  <si>
    <t>Dotacja do zakupu samochodu pożarniczego dla OSP Sławięcice</t>
  </si>
  <si>
    <t>Zakup akordeonu-2 szt.</t>
  </si>
  <si>
    <t>Zakup pianina</t>
  </si>
  <si>
    <t>Zakup zestawu kolumn</t>
  </si>
  <si>
    <t>Zakup przyczepy do samochodu służbowego</t>
  </si>
  <si>
    <t xml:space="preserve">Termomodernizacja budynku mieszkalnego przy ul.Przodowników Pracy 4F </t>
  </si>
  <si>
    <t>Przebudowa drogi wewnętrznej wraz z budową miejsc postojowych wzdłuż budynku przy ul.1 Maja 15 w Kędzierzynie-Koźlu</t>
  </si>
  <si>
    <t>Zakup uniwersalnego miernika do pomiaru instalacji elektrycznych</t>
  </si>
  <si>
    <t>Remont pomieszczeń WC cm.Koźle</t>
  </si>
  <si>
    <t>Wykonanie zewnętrznej instalacji gazowej w budynku Schroniska dla bezdomnych zwierząt przy ul.Gliwickiej 20</t>
  </si>
  <si>
    <t>Modernizacja nagłośnienia St.Kuźniczka</t>
  </si>
  <si>
    <t>Zabudowa i modernizacja stanowiska sterowania nagłośnienia na trybunie St.Kuźniczka</t>
  </si>
  <si>
    <t>Miejski Zarząd Oświaty i Wychowania</t>
  </si>
  <si>
    <t>Zespół Szkół Miejskich nr 1-Publiczna Szkoła Podstawowa nr 19</t>
  </si>
  <si>
    <t>Modernizacja ogrodzenia terenu szkoły</t>
  </si>
  <si>
    <t>PT i przebudowa kompleksu ulic: Plebiscytowej,Lompy Słonecznej,Krótkiej,Wąskiej i Pustej</t>
  </si>
  <si>
    <t>Razem MZOIW</t>
  </si>
  <si>
    <t>Zakup 3 parkometrów i 2 wiat przystankowych</t>
  </si>
  <si>
    <t>PT i wykonanie chodnika w parku pomiędzy ul.Witosa-Waryńskiego</t>
  </si>
  <si>
    <t>PT budowy mini skateparku przy ZSM Nr 5</t>
  </si>
  <si>
    <t>Wykonanie ogrodzenia placu zabaw przy ul.Sucharskiego</t>
  </si>
  <si>
    <t>PT termomodernizacji budynku DK"Lech"</t>
  </si>
  <si>
    <t>PT rozbudowy  ul. Filipa Pieli</t>
  </si>
  <si>
    <t>Przebudowa ul. Sadowej</t>
  </si>
  <si>
    <t xml:space="preserve">Budowa ulic na  os. Powstańców Śląskich </t>
  </si>
  <si>
    <t>Budowa boisk w ramach zadania: Budowa placu zabaw przy  ul. Kołłątaja</t>
  </si>
  <si>
    <t>Razem "PROMYCZEK"</t>
  </si>
  <si>
    <t xml:space="preserve">● </t>
  </si>
  <si>
    <t>PT tunelu w nasypie kolejowym łączącym ul. Kozielską i Al. Jana Pawła II</t>
  </si>
  <si>
    <t>Razem Wydział Inżynierii Miejskiej</t>
  </si>
  <si>
    <t>Wydział Inżynierii Miejskiej</t>
  </si>
  <si>
    <t>Hala Manhatan-dach</t>
  </si>
  <si>
    <t>Załącznik nr 8</t>
  </si>
  <si>
    <t>do projektu uchwały</t>
  </si>
  <si>
    <t>Kędzierzyn-Koźle, listopad 2013r.</t>
  </si>
  <si>
    <t>Przebudowa i rozbudowa Al.Jana Pawła II i ul. Kozielskiej</t>
  </si>
  <si>
    <t>Rady Miasta Kędzierzyn-Koźle</t>
  </si>
  <si>
    <r>
      <rPr>
        <u val="single"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
2014</t>
    </r>
  </si>
  <si>
    <r>
      <rPr>
        <u val="single"/>
        <sz val="10"/>
        <rFont val="Times New Roman"/>
        <family val="1"/>
      </rPr>
      <t>2011</t>
    </r>
    <r>
      <rPr>
        <sz val="10"/>
        <rFont val="Times New Roman"/>
        <family val="1"/>
      </rPr>
      <t xml:space="preserve">
2014</t>
    </r>
  </si>
  <si>
    <r>
      <rPr>
        <u val="single"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
2015</t>
    </r>
  </si>
  <si>
    <r>
      <rPr>
        <u val="single"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
2014</t>
    </r>
  </si>
  <si>
    <r>
      <rPr>
        <u val="single"/>
        <sz val="10"/>
        <rFont val="Times New Roman"/>
        <family val="1"/>
      </rPr>
      <t>2008</t>
    </r>
    <r>
      <rPr>
        <sz val="10"/>
        <rFont val="Times New Roman"/>
        <family val="1"/>
      </rPr>
      <t xml:space="preserve">
2021</t>
    </r>
  </si>
  <si>
    <r>
      <rPr>
        <u val="single"/>
        <sz val="10"/>
        <rFont val="Times New Roman"/>
        <family val="1"/>
      </rPr>
      <t>2014</t>
    </r>
    <r>
      <rPr>
        <sz val="10"/>
        <rFont val="Times New Roman"/>
        <family val="1"/>
      </rPr>
      <t xml:space="preserve">
2014</t>
    </r>
  </si>
  <si>
    <r>
      <rPr>
        <u val="single"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
2015</t>
    </r>
  </si>
  <si>
    <t>PT budowy pełnowymiarowego boiska do piłki noznej o nawierzchni sztucznej na os. Blachownia</t>
  </si>
  <si>
    <t>PT Przebudowa ul. Przodowników Pracy</t>
  </si>
  <si>
    <t>PT Budowa sięgacza dojazdowego przy ul. Zwycięstwa 6</t>
  </si>
  <si>
    <t>PT Budowa ul. Połanieckich i Leona Wyczółkowskiego</t>
  </si>
  <si>
    <t>PT Przebudowa ul. Adama Benisza i  Wojciecha Korfantego</t>
  </si>
  <si>
    <t>PT Przebudowa ul. Bolesława Śmiałego, Kazimierza Wielkiego, Władysława Łokietka, Leszka Białego</t>
  </si>
  <si>
    <t>PT Przebudowa ul. 9 Maja</t>
  </si>
  <si>
    <t xml:space="preserve">PT Przebudowa drogi wewnętrznej od ul. Pionierów do budynku 11 Listopada 10 </t>
  </si>
  <si>
    <t>PT Przebudowa ul. Romana Dmowskiego</t>
  </si>
  <si>
    <t>PT Przebudowa ul Kościelnej i budowa ul. Zaścianek</t>
  </si>
  <si>
    <t>PT Przebudowa ul. Wierzbowej</t>
  </si>
  <si>
    <t>PT Przebudowa ul. Ligonia</t>
  </si>
  <si>
    <t>PT Przebudowa ul. Krzywej</t>
  </si>
  <si>
    <t>PT Przebudowa ul. Sucharskiego</t>
  </si>
  <si>
    <t>PT Przebudowa ul. Archimedesa</t>
  </si>
  <si>
    <t>PT Przebudowa ul. Limanowskiego</t>
  </si>
  <si>
    <t xml:space="preserve">PT Budowa sięgacza dojazdowego do posesji Pułaskiego 7, 7b, 9, 9b </t>
  </si>
  <si>
    <t>PT Budowa parkingu przy ul. Przechodniej 6</t>
  </si>
  <si>
    <t xml:space="preserve">PT Budowa drogi dojazdowej do posesji Przyjaźni 119, 135, 141, 143, 145, 147 </t>
  </si>
  <si>
    <t>PT Budowa sięgacza dojazdowego do posesji Grunwaldzka 17, 19</t>
  </si>
  <si>
    <t>PT Przebudowa ul. Sikorskiego</t>
  </si>
  <si>
    <t>PT Budowa sięgacza dojazdowego do posesji Modrzewiowa 5, 8, 9, 10</t>
  </si>
  <si>
    <t>PT Przebudowa parkingu na Placu grunwaldzkim</t>
  </si>
  <si>
    <t>PT i wykonanie wewnętrznej instalacji co w budynkach Kozielsk 7, Piotra Skargi 47-53</t>
  </si>
  <si>
    <t>Wykonanie przyłączy kanalizacji sanitarnych i deszczowych do budynków komunalnych przy ul.Portowej 9, Sportowej 15A, Młynarska 3,5, Skarbowa 1A, Portowa 41 wraz z wykonaniem izolacji przeciwwilgociowej pionowej i poziomej zgodnie z posiadaną dokumentacja techniczną</t>
  </si>
  <si>
    <t>PT i wykonanie termomodernizacji budynku komunalnego w Kedzierzynie-Koźlu przy ul.Kościelna 3</t>
  </si>
  <si>
    <t>PT i wykonanie termomodernizacji budynku komunalnego w Kedzierzynie-Koźlu przy Plac Wolności 9</t>
  </si>
  <si>
    <t>PT i wykonanie termomodernizacji budynku komunalnego w Kedzierzynie-Koźlu przy ul.Sportowej 2</t>
  </si>
  <si>
    <t>PT i wykoananie termomodernizacji budynku komunalnego w Kędzierzynie-Koźlu przy ul.Pamięci Sybiraków 5-5A</t>
  </si>
  <si>
    <t>PT i wykonanie termomodernizacji budynku Przychodni w Kędzierzynie-Koźlu przy ul.Leszka Białego 5</t>
  </si>
  <si>
    <t>PT i wykoannie budynku komunalnego w Kędzierzynie-Koźlu przy ul.Karola Miarki 3</t>
  </si>
  <si>
    <t>Zakup i wymiana nietypowych dzrzwi wejściowych do budynków komunalnych w Kedzierzynie-Koźlu przy ul.Portowej 9, Pocztowej 7, 7A, 7B, Zofii 2, Główna 23</t>
  </si>
  <si>
    <t>PT i wykonanie wymiany więźby  wraz z pokryciem dachu na budynku mieszkalno-użytkowym przy ul.Skarbowej 1</t>
  </si>
  <si>
    <t>Wykonanie podjazdu dla niepełnosprawnych do budynku Grunwaldzka 6</t>
  </si>
  <si>
    <t>Aktualizacja PT pod kątem ZRID   ul. Asnyka  wraz   z łącznikem do   ul. Gałczyńskiego</t>
  </si>
  <si>
    <r>
      <rPr>
        <u val="single"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
2019</t>
    </r>
  </si>
  <si>
    <t>PT i wykonanie termomodernizacji budynku komunalnego w Kędzierzynie-Koźlu przy ul.Kościelnej 23</t>
  </si>
  <si>
    <t>PT i wykonanie termomodernizacji budynku komunalnego  w Kedzierzynie-Koźlu przy ul.Kozielskiej 7</t>
  </si>
  <si>
    <t>Zakup wind elektrycznych do obsługi pogrzebów na terenie cmentarzy</t>
  </si>
  <si>
    <t>Zakup sprzętu i oprogramowania (m.in. aktualizacja zestawów komputerowych, kserokopiarek, oprogramowań)</t>
  </si>
  <si>
    <t>PT i wykonanie termomodernizacji budynku komunalnego w Kedzierzynie-Koźlu przy ul.Kościelna 2</t>
  </si>
  <si>
    <t>PT Budowa drogi wewnętrznej ul. Wyspiańskiego</t>
  </si>
  <si>
    <t>PT i wykonanie termomodernizacji budynku komunalnego w Kedzierzynie-Koźlu przy ul.Grunwaldzkiej 83</t>
  </si>
  <si>
    <t>PT i wykonanie  utwardzenia terenu wraz z budową miejsc postojowych przy budynku  Lompy 4</t>
  </si>
  <si>
    <t>PT i wykonanie podłączenia budynku przy ul.Grunwaldzkiej 83 do miejskiej sieci gazowej</t>
  </si>
  <si>
    <t>PT Przebudowa ul. Tuwima</t>
  </si>
  <si>
    <t>PT Przebudowa ul.Lipowej, Spokojnej, Wiśniowej, Brzozowej, Kalinowej, Starowiejskiej, Głogowej, Jaśminowej, Jodłowej na osiedlu Kuźniczka</t>
  </si>
  <si>
    <t>PT Budowa ścieżki rowerowej w ciągu ul. Wyspiańskiego i Dunikowskiego oraz po koronie wału „W7 Koźle”</t>
  </si>
  <si>
    <t>PT i wykonanie rozbudowy placu zabaw na os. M.Kłodnickie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</si>
  <si>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</si>
  <si>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</si>
  <si>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</si>
  <si>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</si>
  <si>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</si>
  <si>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</si>
  <si>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</si>
  <si>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</si>
  <si>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</si>
  <si>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</si>
  <si>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</si>
  <si>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</si>
  <si>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</si>
  <si>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</si>
  <si>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</si>
  <si>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</si>
  <si>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</si>
  <si>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</si>
  <si>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</si>
  <si>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</si>
  <si>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</si>
  <si>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</si>
  <si>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</si>
  <si>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</si>
  <si>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</si>
  <si>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</si>
  <si>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</si>
  <si>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</si>
  <si>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</si>
  <si>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</si>
  <si>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</si>
  <si>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</si>
  <si>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</si>
  <si>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</si>
  <si>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</si>
  <si>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</si>
  <si>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</si>
  <si>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</si>
  <si>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</si>
  <si>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</si>
  <si>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</si>
  <si>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</si>
  <si>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</si>
  <si>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</si>
  <si>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</si>
  <si>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</si>
  <si>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</si>
  <si>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</si>
  <si>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</si>
  <si>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</si>
  <si>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</si>
  <si>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</si>
  <si>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</si>
  <si>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</si>
  <si>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</si>
  <si>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</si>
  <si>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</si>
  <si>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</si>
  <si>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</si>
  <si>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</si>
  <si>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</si>
  <si>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</si>
  <si>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r>
      <rPr>
        <u val="single"/>
        <sz val="10"/>
        <rFont val="Times New Roman"/>
        <family val="1"/>
      </rPr>
      <t>2008</t>
    </r>
    <r>
      <rPr>
        <sz val="10"/>
        <rFont val="Times New Roman"/>
        <family val="1"/>
      </rPr>
      <t xml:space="preserve">
2014</t>
    </r>
  </si>
  <si>
    <r>
      <rPr>
        <u val="single"/>
        <sz val="10"/>
        <rFont val="Times New Roman"/>
        <family val="1"/>
      </rPr>
      <t>2008</t>
    </r>
    <r>
      <rPr>
        <sz val="10"/>
        <rFont val="Times New Roman"/>
        <family val="1"/>
      </rPr>
      <t xml:space="preserve">
2019</t>
    </r>
  </si>
  <si>
    <r>
      <rPr>
        <u val="single"/>
        <sz val="10"/>
        <rFont val="Times New Roman"/>
        <family val="1"/>
      </rPr>
      <t>2014</t>
    </r>
    <r>
      <rPr>
        <sz val="10"/>
        <rFont val="Times New Roman"/>
        <family val="1"/>
      </rPr>
      <t xml:space="preserve">
2017</t>
    </r>
  </si>
  <si>
    <r>
      <rPr>
        <u val="single"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
2017</t>
    </r>
  </si>
  <si>
    <t>Rezerwa celowa-budżet obywatelski</t>
  </si>
  <si>
    <t>Zagospodarowanie zdegradowanego kompleksu sportowo-rekreacyjnego "Kłodnica"                          w Kędzierzynie-Koźlu poprzez utworzenie Parku Edukacyjnego</t>
  </si>
  <si>
    <t>PT oraz wykonanie ścieżki pieszo-rowerowej pomiędzy osiedlami Blachownia           i Sławięcice</t>
  </si>
  <si>
    <t>PT i przebudowa ciągu pieszo-jezdnego              przy ul.  1 Maja od nr 12-18</t>
  </si>
  <si>
    <t>Dokumentacja projektowa budowy  i budowa sali gimnastycznej oraz Miasteczka Ruchu Drogowego na terenie Zespołu Szkolno-Przedszkolnego Nr 1           w Cisowej</t>
  </si>
  <si>
    <t>Gmina Kędzierzyn-Koźle przyjazna środowisku-instalacja urządzeń wykorzystujących odnawialne źródła energii    w budynkach użyteczności publicznej-etap III</t>
  </si>
  <si>
    <t>PT ścieżki rowerowej           -obwodnica</t>
  </si>
  <si>
    <t>Opracowanie dokumentacji oraz uzbrojenie terenów inwestycyjnych                   w Kędzierzynie-Koźlu          i Oleśnie</t>
  </si>
  <si>
    <t>Budowa wiaty na wózki        i rowery przy PP Nr 7</t>
  </si>
  <si>
    <t>Rewitalizacja zabytkowego kompleksu zamkowego       w Koźlu</t>
  </si>
  <si>
    <t>Budowa windy dla osób niepełnosprawnych             w Miejskiej Bibliotece Publicznej</t>
  </si>
  <si>
    <t xml:space="preserve">PT Budowa łącznika pomiędzy ul.Synów Pułku     i Niemcewicza </t>
  </si>
  <si>
    <t>Traktorek koszący               -ST.Sławięcice</t>
  </si>
  <si>
    <t>Gmina Kędzierzyn-Koźle przyjazna środowisku-instalacja urządzeń wykorzystujących odnawialne źródła energii    w budynkach użyteczności publicznej-etap II</t>
  </si>
  <si>
    <t>Remont i przebudowa niecki basenowej, stacji uzdatniania wody basenowej, wymiana oświetlenia hali basenowej    i instalacji wentylacyjnej szatni oraz hali basenu</t>
  </si>
  <si>
    <t>Opracowaniedokumentacji technicznej wałów przeciwpowodziowych "Kędzierzyn"                       i "Lasaki-Poborszów"</t>
  </si>
  <si>
    <t>Zakup taboru autobusowego na potrzeby komunikacji miejskiej                             w Kędzierzynie-Koźlu          -etap III</t>
  </si>
  <si>
    <t>Podniesienie konkurencyjności przedsiębiorstw poprzez utworzenie Inkubatora Przedsiębiorczości               w Kędzierzynie-Koźlu</t>
  </si>
  <si>
    <t xml:space="preserve">                                                                                                                             Wykaz zadań inwestycyjnych planowanych do realizacji w roku 2014</t>
  </si>
  <si>
    <r>
      <rPr>
        <u val="single"/>
        <sz val="10"/>
        <rFont val="Times New Roman"/>
        <family val="1"/>
      </rPr>
      <t>2009</t>
    </r>
    <r>
      <rPr>
        <sz val="10"/>
        <rFont val="Times New Roman"/>
        <family val="1"/>
      </rPr>
      <t xml:space="preserve">
2016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</si>
</sst>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;[Red]#,##0"/>
  </numFmts>
  <fonts count="3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Czcionka tekstu podstawowego"/>
      <family val="2"/>
    </font>
    <font>
      <sz val="10"/>
      <color indexed="10"/>
      <name val="Times New Roman"/>
      <family val="1"/>
    </font>
    <font>
      <sz val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2" fontId="23" fillId="0" borderId="10" xfId="0" applyNumberFormat="1" applyFont="1" applyBorder="1" applyAlignment="1">
      <alignment horizontal="left" vertical="top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/>
    </xf>
    <xf numFmtId="4" fontId="20" fillId="20" borderId="13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right" vertical="top"/>
    </xf>
    <xf numFmtId="4" fontId="23" fillId="0" borderId="18" xfId="0" applyNumberFormat="1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23" fillId="0" borderId="10" xfId="0" applyFont="1" applyBorder="1" applyAlignment="1">
      <alignment horizontal="right" vertical="top"/>
    </xf>
    <xf numFmtId="4" fontId="23" fillId="0" borderId="10" xfId="0" applyNumberFormat="1" applyFont="1" applyBorder="1" applyAlignment="1">
      <alignment horizontal="right"/>
    </xf>
    <xf numFmtId="4" fontId="23" fillId="0" borderId="18" xfId="0" applyNumberFormat="1" applyFont="1" applyBorder="1" applyAlignment="1">
      <alignment horizontal="right"/>
    </xf>
    <xf numFmtId="4" fontId="22" fillId="0" borderId="11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shrinkToFit="1"/>
    </xf>
    <xf numFmtId="4" fontId="23" fillId="0" borderId="18" xfId="0" applyNumberFormat="1" applyFont="1" applyBorder="1" applyAlignment="1">
      <alignment horizontal="right" vertical="center" shrinkToFit="1"/>
    </xf>
    <xf numFmtId="0" fontId="23" fillId="0" borderId="10" xfId="0" applyFont="1" applyBorder="1" applyAlignment="1">
      <alignment horizontal="right" wrapText="1"/>
    </xf>
    <xf numFmtId="0" fontId="24" fillId="0" borderId="19" xfId="0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2" fillId="0" borderId="19" xfId="0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shrinkToFit="1"/>
    </xf>
    <xf numFmtId="4" fontId="23" fillId="0" borderId="18" xfId="0" applyNumberFormat="1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2" fillId="0" borderId="20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 shrinkToFit="1"/>
    </xf>
    <xf numFmtId="4" fontId="22" fillId="0" borderId="18" xfId="0" applyNumberFormat="1" applyFont="1" applyBorder="1" applyAlignment="1">
      <alignment horizontal="right" vertical="center" shrinkToFit="1"/>
    </xf>
    <xf numFmtId="0" fontId="26" fillId="0" borderId="10" xfId="0" applyFont="1" applyBorder="1" applyAlignment="1">
      <alignment horizontal="left" vertical="center"/>
    </xf>
    <xf numFmtId="4" fontId="22" fillId="0" borderId="15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4" fontId="23" fillId="0" borderId="21" xfId="0" applyNumberFormat="1" applyFont="1" applyBorder="1" applyAlignment="1">
      <alignment horizontal="right" vertical="top"/>
    </xf>
    <xf numFmtId="4" fontId="23" fillId="0" borderId="18" xfId="0" applyNumberFormat="1" applyFont="1" applyBorder="1" applyAlignment="1">
      <alignment vertical="center" shrinkToFit="1"/>
    </xf>
    <xf numFmtId="4" fontId="23" fillId="0" borderId="18" xfId="0" applyNumberFormat="1" applyFont="1" applyBorder="1" applyAlignment="1">
      <alignment horizontal="right" vertical="top" shrinkToFit="1"/>
    </xf>
    <xf numFmtId="49" fontId="22" fillId="0" borderId="10" xfId="0" applyNumberFormat="1" applyFont="1" applyBorder="1" applyAlignment="1">
      <alignment horizontal="left" vertical="center"/>
    </xf>
    <xf numFmtId="4" fontId="22" fillId="24" borderId="19" xfId="0" applyNumberFormat="1" applyFont="1" applyFill="1" applyBorder="1" applyAlignment="1">
      <alignment horizontal="right" vertical="center"/>
    </xf>
    <xf numFmtId="4" fontId="22" fillId="24" borderId="20" xfId="0" applyNumberFormat="1" applyFont="1" applyFill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2" fillId="0" borderId="21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4" fontId="22" fillId="0" borderId="10" xfId="0" applyNumberFormat="1" applyFont="1" applyBorder="1" applyAlignment="1">
      <alignment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4" fontId="23" fillId="0" borderId="10" xfId="0" applyNumberFormat="1" applyFont="1" applyBorder="1" applyAlignment="1">
      <alignment vertical="center" shrinkToFit="1"/>
    </xf>
    <xf numFmtId="0" fontId="23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20" borderId="11" xfId="0" applyFont="1" applyFill="1" applyBorder="1" applyAlignment="1">
      <alignment horizontal="left" vertical="top"/>
    </xf>
    <xf numFmtId="0" fontId="23" fillId="25" borderId="11" xfId="0" applyFont="1" applyFill="1" applyBorder="1" applyAlignment="1">
      <alignment horizontal="left" vertical="top"/>
    </xf>
    <xf numFmtId="0" fontId="28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3" fillId="20" borderId="13" xfId="0" applyFont="1" applyFill="1" applyBorder="1" applyAlignment="1">
      <alignment horizontal="left" vertical="top"/>
    </xf>
    <xf numFmtId="0" fontId="22" fillId="25" borderId="11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right" vertical="center"/>
    </xf>
    <xf numFmtId="0" fontId="22" fillId="25" borderId="13" xfId="0" applyFont="1" applyFill="1" applyBorder="1" applyAlignment="1">
      <alignment horizontal="left" vertical="top"/>
    </xf>
    <xf numFmtId="4" fontId="22" fillId="0" borderId="10" xfId="0" applyNumberFormat="1" applyFont="1" applyFill="1" applyBorder="1" applyAlignment="1">
      <alignment horizontal="right" vertical="center"/>
    </xf>
    <xf numFmtId="4" fontId="23" fillId="20" borderId="13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 shrinkToFit="1"/>
    </xf>
    <xf numFmtId="4" fontId="21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 horizontal="right" vertical="center" shrinkToFit="1"/>
    </xf>
    <xf numFmtId="4" fontId="20" fillId="0" borderId="10" xfId="0" applyNumberFormat="1" applyFont="1" applyBorder="1" applyAlignment="1">
      <alignment horizontal="right" vertical="top"/>
    </xf>
    <xf numFmtId="4" fontId="21" fillId="0" borderId="12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21" fillId="25" borderId="13" xfId="0" applyFont="1" applyFill="1" applyBorder="1" applyAlignment="1">
      <alignment horizontal="left" vertical="top"/>
    </xf>
    <xf numFmtId="4" fontId="21" fillId="0" borderId="15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4" fontId="22" fillId="25" borderId="13" xfId="0" applyNumberFormat="1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23" fillId="0" borderId="18" xfId="0" applyFont="1" applyBorder="1" applyAlignment="1">
      <alignment horizontal="center"/>
    </xf>
    <xf numFmtId="4" fontId="22" fillId="0" borderId="20" xfId="0" applyNumberFormat="1" applyFont="1" applyBorder="1" applyAlignment="1">
      <alignment horizontal="right" vertical="center" wrapText="1"/>
    </xf>
    <xf numFmtId="4" fontId="22" fillId="0" borderId="18" xfId="0" applyNumberFormat="1" applyFont="1" applyFill="1" applyBorder="1" applyAlignment="1">
      <alignment horizontal="right" vertical="center"/>
    </xf>
    <xf numFmtId="0" fontId="22" fillId="25" borderId="18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right"/>
    </xf>
    <xf numFmtId="0" fontId="23" fillId="20" borderId="18" xfId="0" applyFont="1" applyFill="1" applyBorder="1" applyAlignment="1">
      <alignment horizontal="left"/>
    </xf>
    <xf numFmtId="0" fontId="22" fillId="0" borderId="22" xfId="0" applyFont="1" applyBorder="1" applyAlignment="1">
      <alignment wrapText="1"/>
    </xf>
    <xf numFmtId="0" fontId="23" fillId="0" borderId="11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4" fontId="23" fillId="0" borderId="11" xfId="0" applyNumberFormat="1" applyFont="1" applyBorder="1" applyAlignment="1">
      <alignment horizontal="right"/>
    </xf>
    <xf numFmtId="4" fontId="23" fillId="0" borderId="18" xfId="0" applyNumberFormat="1" applyFont="1" applyBorder="1" applyAlignment="1">
      <alignment horizontal="right"/>
    </xf>
    <xf numFmtId="4" fontId="22" fillId="0" borderId="11" xfId="0" applyNumberFormat="1" applyFont="1" applyBorder="1" applyAlignment="1">
      <alignment horizontal="right" vertical="center" shrinkToFit="1"/>
    </xf>
    <xf numFmtId="4" fontId="22" fillId="0" borderId="18" xfId="0" applyNumberFormat="1" applyFont="1" applyBorder="1" applyAlignment="1">
      <alignment horizontal="right" vertical="center" shrinkToFit="1"/>
    </xf>
    <xf numFmtId="4" fontId="23" fillId="0" borderId="11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0" fontId="27" fillId="0" borderId="18" xfId="0" applyFont="1" applyFill="1" applyBorder="1" applyAlignment="1">
      <alignment horizontal="right" vertical="center" wrapText="1"/>
    </xf>
    <xf numFmtId="4" fontId="22" fillId="0" borderId="21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top" wrapText="1"/>
    </xf>
    <xf numFmtId="4" fontId="22" fillId="0" borderId="18" xfId="0" applyNumberFormat="1" applyFont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 wrapText="1"/>
    </xf>
    <xf numFmtId="0" fontId="23" fillId="20" borderId="11" xfId="0" applyFont="1" applyFill="1" applyBorder="1" applyAlignment="1">
      <alignment horizontal="left" vertical="top"/>
    </xf>
    <xf numFmtId="0" fontId="23" fillId="20" borderId="13" xfId="0" applyFont="1" applyFill="1" applyBorder="1" applyAlignment="1">
      <alignment horizontal="left" vertical="top"/>
    </xf>
    <xf numFmtId="0" fontId="23" fillId="20" borderId="18" xfId="0" applyFont="1" applyFill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4" fontId="22" fillId="0" borderId="11" xfId="0" applyNumberFormat="1" applyFont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top" shrinkToFit="1"/>
    </xf>
    <xf numFmtId="0" fontId="27" fillId="0" borderId="18" xfId="0" applyFont="1" applyBorder="1" applyAlignment="1">
      <alignment horizontal="right" vertical="top" shrinkToFit="1"/>
    </xf>
    <xf numFmtId="4" fontId="22" fillId="0" borderId="15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4" fontId="23" fillId="0" borderId="11" xfId="0" applyNumberFormat="1" applyFont="1" applyBorder="1" applyAlignment="1">
      <alignment vertical="center" shrinkToFit="1"/>
    </xf>
    <xf numFmtId="4" fontId="23" fillId="0" borderId="18" xfId="0" applyNumberFormat="1" applyFont="1" applyBorder="1" applyAlignment="1">
      <alignment vertical="center" shrinkToFit="1"/>
    </xf>
    <xf numFmtId="0" fontId="23" fillId="0" borderId="10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4" fontId="23" fillId="0" borderId="15" xfId="0" applyNumberFormat="1" applyFont="1" applyBorder="1" applyAlignment="1">
      <alignment horizontal="right" vertical="top"/>
    </xf>
    <xf numFmtId="4" fontId="23" fillId="0" borderId="21" xfId="0" applyNumberFormat="1" applyFont="1" applyBorder="1" applyAlignment="1">
      <alignment horizontal="right" vertical="top"/>
    </xf>
    <xf numFmtId="0" fontId="22" fillId="25" borderId="13" xfId="0" applyFont="1" applyFill="1" applyBorder="1" applyAlignment="1">
      <alignment horizontal="left"/>
    </xf>
    <xf numFmtId="0" fontId="22" fillId="0" borderId="10" xfId="0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top"/>
    </xf>
    <xf numFmtId="0" fontId="27" fillId="0" borderId="18" xfId="0" applyFont="1" applyBorder="1" applyAlignment="1">
      <alignment/>
    </xf>
    <xf numFmtId="0" fontId="19" fillId="0" borderId="13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23" fillId="20" borderId="11" xfId="0" applyFont="1" applyFill="1" applyBorder="1" applyAlignment="1">
      <alignment horizontal="left" vertical="top" wrapText="1"/>
    </xf>
    <xf numFmtId="0" fontId="23" fillId="20" borderId="13" xfId="0" applyFont="1" applyFill="1" applyBorder="1" applyAlignment="1">
      <alignment horizontal="left" vertical="top" wrapText="1"/>
    </xf>
    <xf numFmtId="0" fontId="23" fillId="20" borderId="18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4" fontId="23" fillId="0" borderId="11" xfId="0" applyNumberFormat="1" applyFont="1" applyBorder="1" applyAlignment="1">
      <alignment horizontal="right" vertical="center" shrinkToFit="1"/>
    </xf>
    <xf numFmtId="4" fontId="23" fillId="0" borderId="18" xfId="0" applyNumberFormat="1" applyFont="1" applyBorder="1" applyAlignment="1">
      <alignment horizontal="right" vertical="center" shrinkToFit="1"/>
    </xf>
    <xf numFmtId="0" fontId="23" fillId="0" borderId="17" xfId="0" applyFont="1" applyBorder="1" applyAlignment="1">
      <alignment horizontal="left" vertical="top" wrapText="1"/>
    </xf>
    <xf numFmtId="4" fontId="23" fillId="0" borderId="11" xfId="0" applyNumberFormat="1" applyFont="1" applyBorder="1" applyAlignment="1">
      <alignment horizontal="right" vertical="top"/>
    </xf>
    <xf numFmtId="4" fontId="23" fillId="0" borderId="18" xfId="0" applyNumberFormat="1" applyFont="1" applyBorder="1" applyAlignment="1">
      <alignment horizontal="right" vertical="top"/>
    </xf>
    <xf numFmtId="4" fontId="22" fillId="0" borderId="11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/>
    </xf>
    <xf numFmtId="2" fontId="23" fillId="0" borderId="11" xfId="0" applyNumberFormat="1" applyFont="1" applyBorder="1" applyAlignment="1">
      <alignment horizontal="left" vertical="top"/>
    </xf>
    <xf numFmtId="2" fontId="23" fillId="0" borderId="13" xfId="0" applyNumberFormat="1" applyFont="1" applyBorder="1" applyAlignment="1">
      <alignment horizontal="left" vertical="top"/>
    </xf>
    <xf numFmtId="2" fontId="23" fillId="0" borderId="18" xfId="0" applyNumberFormat="1" applyFont="1" applyBorder="1" applyAlignment="1">
      <alignment horizontal="left" vertical="top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20" borderId="11" xfId="0" applyFont="1" applyFill="1" applyBorder="1" applyAlignment="1">
      <alignment horizontal="left"/>
    </xf>
    <xf numFmtId="0" fontId="23" fillId="20" borderId="13" xfId="0" applyFont="1" applyFill="1" applyBorder="1" applyAlignment="1">
      <alignment horizontal="left"/>
    </xf>
    <xf numFmtId="0" fontId="23" fillId="20" borderId="18" xfId="0" applyFont="1" applyFill="1" applyBorder="1" applyAlignment="1">
      <alignment horizontal="left"/>
    </xf>
    <xf numFmtId="0" fontId="23" fillId="0" borderId="11" xfId="0" applyFont="1" applyBorder="1" applyAlignment="1">
      <alignment horizontal="left" vertical="top" wrapText="1" shrinkToFit="1"/>
    </xf>
    <xf numFmtId="0" fontId="23" fillId="0" borderId="13" xfId="0" applyFont="1" applyBorder="1" applyAlignment="1">
      <alignment horizontal="left" vertical="top" wrapText="1" shrinkToFit="1"/>
    </xf>
    <xf numFmtId="0" fontId="23" fillId="0" borderId="18" xfId="0" applyFont="1" applyBorder="1" applyAlignment="1">
      <alignment horizontal="left" vertical="top" wrapText="1" shrinkToFit="1"/>
    </xf>
    <xf numFmtId="0" fontId="20" fillId="20" borderId="11" xfId="0" applyFont="1" applyFill="1" applyBorder="1" applyAlignment="1">
      <alignment horizontal="left"/>
    </xf>
    <xf numFmtId="0" fontId="20" fillId="20" borderId="13" xfId="0" applyFont="1" applyFill="1" applyBorder="1" applyAlignment="1">
      <alignment horizontal="left"/>
    </xf>
    <xf numFmtId="0" fontId="20" fillId="20" borderId="18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4" fontId="22" fillId="24" borderId="11" xfId="0" applyNumberFormat="1" applyFont="1" applyFill="1" applyBorder="1" applyAlignment="1">
      <alignment horizontal="right" vertical="center"/>
    </xf>
    <xf numFmtId="4" fontId="22" fillId="24" borderId="18" xfId="0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1" fillId="20" borderId="13" xfId="0" applyFont="1" applyFill="1" applyBorder="1" applyAlignment="1">
      <alignment horizontal="left"/>
    </xf>
    <xf numFmtId="0" fontId="21" fillId="20" borderId="18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52.1.79\im\Zadania%20inwestycyjne%20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wały"/>
      <sheetName val="Plan"/>
      <sheetName val="Wykonanie"/>
      <sheetName val="Zamówienia"/>
      <sheetName val="Płatności"/>
      <sheetName val="Karta zadania"/>
      <sheetName val="Poz.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Arkusz1"/>
    </sheetNames>
    <sheetDataSet>
      <sheetData sheetId="1">
        <row r="6">
          <cell r="E6">
            <v>600</v>
          </cell>
          <cell r="F6">
            <v>60016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5.69921875" style="98" customWidth="1"/>
    <col min="2" max="2" width="21.19921875" style="98" customWidth="1"/>
    <col min="3" max="3" width="7.09765625" style="98" customWidth="1"/>
    <col min="4" max="4" width="7.59765625" style="98" customWidth="1"/>
    <col min="5" max="5" width="13.09765625" style="98" customWidth="1"/>
    <col min="6" max="6" width="11.69921875" style="120" customWidth="1"/>
    <col min="7" max="7" width="11.09765625" style="98" customWidth="1"/>
    <col min="8" max="8" width="11.59765625" style="98" customWidth="1"/>
    <col min="9" max="9" width="12.8984375" style="98" customWidth="1"/>
    <col min="10" max="10" width="13.09765625" style="98" customWidth="1"/>
    <col min="11" max="11" width="12.19921875" style="98" customWidth="1"/>
    <col min="12" max="12" width="2.19921875" style="98" customWidth="1"/>
    <col min="13" max="13" width="12.5" style="98" customWidth="1"/>
    <col min="14" max="14" width="12.19921875" style="98" customWidth="1"/>
  </cols>
  <sheetData>
    <row r="1" spans="1:14" ht="15">
      <c r="A1" s="94"/>
      <c r="B1" s="94"/>
      <c r="C1" s="94"/>
      <c r="D1" s="94"/>
      <c r="E1" s="94"/>
      <c r="F1" s="106"/>
      <c r="G1" s="94"/>
      <c r="H1" s="94"/>
      <c r="I1" s="94"/>
      <c r="J1" s="94"/>
      <c r="K1" s="229"/>
      <c r="L1" s="229"/>
      <c r="M1" s="94"/>
      <c r="N1" s="127"/>
    </row>
    <row r="2" spans="1:14" ht="14.25">
      <c r="A2" s="1"/>
      <c r="B2" s="1"/>
      <c r="C2" s="1"/>
      <c r="D2" s="1"/>
      <c r="E2" s="1"/>
      <c r="F2" s="2"/>
      <c r="G2" s="1"/>
      <c r="H2" s="1"/>
      <c r="I2" s="1"/>
      <c r="J2" s="1"/>
      <c r="K2" s="223"/>
      <c r="L2" s="223"/>
      <c r="M2" s="222" t="s">
        <v>141</v>
      </c>
      <c r="N2" s="222"/>
    </row>
    <row r="3" spans="1:14" ht="14.25">
      <c r="A3" s="1"/>
      <c r="B3" s="1"/>
      <c r="C3" s="1"/>
      <c r="D3" s="1"/>
      <c r="E3" s="1"/>
      <c r="F3" s="2"/>
      <c r="G3" s="1"/>
      <c r="H3" s="1"/>
      <c r="I3" s="1"/>
      <c r="J3" s="1"/>
      <c r="K3" s="223"/>
      <c r="L3" s="223"/>
      <c r="M3" s="1" t="s">
        <v>142</v>
      </c>
      <c r="N3" s="128"/>
    </row>
    <row r="4" spans="1:14" ht="14.25">
      <c r="A4" s="1"/>
      <c r="B4" s="1"/>
      <c r="C4" s="1"/>
      <c r="D4" s="1"/>
      <c r="E4" s="1"/>
      <c r="F4" s="2"/>
      <c r="G4" s="1"/>
      <c r="H4" s="1"/>
      <c r="I4" s="1"/>
      <c r="J4" s="1"/>
      <c r="K4" s="223"/>
      <c r="L4" s="223"/>
      <c r="M4" s="1" t="s">
        <v>145</v>
      </c>
      <c r="N4" s="128"/>
    </row>
    <row r="5" spans="1:14" ht="14.25">
      <c r="A5" s="224" t="s">
        <v>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4.25">
      <c r="A6" s="225" t="s">
        <v>286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4" ht="14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28" t="s">
        <v>1</v>
      </c>
    </row>
    <row r="8" spans="1:14" ht="14.25">
      <c r="A8" s="226" t="s">
        <v>2</v>
      </c>
      <c r="B8" s="218" t="s">
        <v>3</v>
      </c>
      <c r="C8" s="234" t="s">
        <v>4</v>
      </c>
      <c r="D8" s="234" t="s">
        <v>5</v>
      </c>
      <c r="E8" s="218" t="s">
        <v>6</v>
      </c>
      <c r="F8" s="235" t="s">
        <v>7</v>
      </c>
      <c r="G8" s="238" t="s">
        <v>8</v>
      </c>
      <c r="H8" s="239"/>
      <c r="I8" s="239"/>
      <c r="J8" s="240"/>
      <c r="K8" s="241" t="s">
        <v>9</v>
      </c>
      <c r="L8" s="242"/>
      <c r="M8" s="218" t="s">
        <v>10</v>
      </c>
      <c r="N8" s="218" t="s">
        <v>11</v>
      </c>
    </row>
    <row r="9" spans="1:14" ht="14.25">
      <c r="A9" s="227"/>
      <c r="B9" s="219"/>
      <c r="C9" s="234"/>
      <c r="D9" s="234"/>
      <c r="E9" s="219"/>
      <c r="F9" s="236"/>
      <c r="G9" s="218" t="s">
        <v>58</v>
      </c>
      <c r="H9" s="218" t="s">
        <v>61</v>
      </c>
      <c r="I9" s="218" t="s">
        <v>59</v>
      </c>
      <c r="J9" s="218" t="s">
        <v>60</v>
      </c>
      <c r="K9" s="243"/>
      <c r="L9" s="244"/>
      <c r="M9" s="219"/>
      <c r="N9" s="219"/>
    </row>
    <row r="10" spans="1:14" ht="14.25">
      <c r="A10" s="227"/>
      <c r="B10" s="219"/>
      <c r="C10" s="234"/>
      <c r="D10" s="234"/>
      <c r="E10" s="219"/>
      <c r="F10" s="236"/>
      <c r="G10" s="219"/>
      <c r="H10" s="219"/>
      <c r="I10" s="219"/>
      <c r="J10" s="219"/>
      <c r="K10" s="243"/>
      <c r="L10" s="244"/>
      <c r="M10" s="219"/>
      <c r="N10" s="219"/>
    </row>
    <row r="11" spans="1:14" ht="26.25" customHeight="1">
      <c r="A11" s="228"/>
      <c r="B11" s="220"/>
      <c r="C11" s="234"/>
      <c r="D11" s="234"/>
      <c r="E11" s="220"/>
      <c r="F11" s="237"/>
      <c r="G11" s="220"/>
      <c r="H11" s="220"/>
      <c r="I11" s="220"/>
      <c r="J11" s="220"/>
      <c r="K11" s="245"/>
      <c r="L11" s="246"/>
      <c r="M11" s="220"/>
      <c r="N11" s="220"/>
    </row>
    <row r="12" spans="1:14" ht="14.25">
      <c r="A12" s="95">
        <v>1</v>
      </c>
      <c r="B12" s="95">
        <v>2</v>
      </c>
      <c r="C12" s="95">
        <v>3</v>
      </c>
      <c r="D12" s="95">
        <v>4</v>
      </c>
      <c r="E12" s="95">
        <v>5</v>
      </c>
      <c r="F12" s="107">
        <v>6</v>
      </c>
      <c r="G12" s="95">
        <v>7</v>
      </c>
      <c r="H12" s="95">
        <v>8</v>
      </c>
      <c r="I12" s="95">
        <v>9</v>
      </c>
      <c r="J12" s="95">
        <v>10</v>
      </c>
      <c r="K12" s="230">
        <v>11</v>
      </c>
      <c r="L12" s="231"/>
      <c r="M12" s="123">
        <v>12</v>
      </c>
      <c r="N12" s="95">
        <v>13</v>
      </c>
    </row>
    <row r="13" spans="1:14" ht="14.25">
      <c r="A13" s="210" t="s">
        <v>12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3"/>
    </row>
    <row r="14" spans="1:14" ht="14.25">
      <c r="A14" s="210" t="s">
        <v>13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</row>
    <row r="15" spans="1:14" ht="14.25">
      <c r="A15" s="210" t="s">
        <v>139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2"/>
    </row>
    <row r="16" spans="1:14" ht="18" customHeight="1">
      <c r="A16" s="6" t="s">
        <v>14</v>
      </c>
      <c r="B16" s="213" t="s">
        <v>16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</row>
    <row r="17" spans="1:14" s="93" customFormat="1" ht="60" customHeight="1">
      <c r="A17" s="73" t="s">
        <v>202</v>
      </c>
      <c r="B17" s="14" t="s">
        <v>144</v>
      </c>
      <c r="C17" s="43">
        <f>'[1]Plan'!$E$6</f>
        <v>600</v>
      </c>
      <c r="D17" s="43">
        <f>'[1]Plan'!$F$6</f>
        <v>60016</v>
      </c>
      <c r="E17" s="44">
        <f>F17+I17+J17+M17</f>
        <v>27663640</v>
      </c>
      <c r="F17" s="44">
        <v>417530</v>
      </c>
      <c r="G17" s="44">
        <v>246110</v>
      </c>
      <c r="H17" s="44">
        <v>246110</v>
      </c>
      <c r="I17" s="74">
        <v>246110</v>
      </c>
      <c r="J17" s="74">
        <v>10000000</v>
      </c>
      <c r="K17" s="216">
        <v>0</v>
      </c>
      <c r="L17" s="217"/>
      <c r="M17" s="75">
        <v>17000000</v>
      </c>
      <c r="N17" s="50" t="s">
        <v>287</v>
      </c>
    </row>
    <row r="18" spans="1:14" s="69" customFormat="1" ht="36.75" customHeight="1">
      <c r="A18" s="73" t="s">
        <v>203</v>
      </c>
      <c r="B18" s="14" t="s">
        <v>56</v>
      </c>
      <c r="C18" s="43">
        <v>600</v>
      </c>
      <c r="D18" s="43">
        <v>60016</v>
      </c>
      <c r="E18" s="44">
        <f>I18+J18+M18</f>
        <v>1020000</v>
      </c>
      <c r="F18" s="62">
        <v>0</v>
      </c>
      <c r="G18" s="44">
        <v>20000</v>
      </c>
      <c r="H18" s="44">
        <v>20000</v>
      </c>
      <c r="I18" s="74">
        <v>20000</v>
      </c>
      <c r="J18" s="74">
        <v>90000</v>
      </c>
      <c r="K18" s="216">
        <v>0</v>
      </c>
      <c r="L18" s="159"/>
      <c r="M18" s="75">
        <v>910000</v>
      </c>
      <c r="N18" s="50" t="s">
        <v>152</v>
      </c>
    </row>
    <row r="19" spans="1:14" s="69" customFormat="1" ht="70.5" customHeight="1">
      <c r="A19" s="73" t="s">
        <v>204</v>
      </c>
      <c r="B19" s="14" t="s">
        <v>57</v>
      </c>
      <c r="C19" s="43">
        <v>600</v>
      </c>
      <c r="D19" s="43">
        <v>60016</v>
      </c>
      <c r="E19" s="44">
        <f>F19+I19+J19</f>
        <v>209343</v>
      </c>
      <c r="F19" s="62">
        <v>109343</v>
      </c>
      <c r="G19" s="44">
        <v>200000</v>
      </c>
      <c r="H19" s="44">
        <v>200000</v>
      </c>
      <c r="I19" s="44">
        <v>50000</v>
      </c>
      <c r="J19" s="44">
        <v>50000</v>
      </c>
      <c r="K19" s="158">
        <v>0</v>
      </c>
      <c r="L19" s="141"/>
      <c r="M19" s="46">
        <v>0</v>
      </c>
      <c r="N19" s="50" t="s">
        <v>147</v>
      </c>
    </row>
    <row r="20" spans="1:14" s="69" customFormat="1" ht="70.5" customHeight="1">
      <c r="A20" s="73" t="s">
        <v>205</v>
      </c>
      <c r="B20" s="14" t="s">
        <v>270</v>
      </c>
      <c r="C20" s="43">
        <v>600</v>
      </c>
      <c r="D20" s="43">
        <v>60016</v>
      </c>
      <c r="E20" s="44">
        <f>J20</f>
        <v>500000</v>
      </c>
      <c r="F20" s="62">
        <v>0</v>
      </c>
      <c r="G20" s="44">
        <v>0</v>
      </c>
      <c r="H20" s="44">
        <v>0</v>
      </c>
      <c r="I20" s="44">
        <v>0</v>
      </c>
      <c r="J20" s="44">
        <v>500000</v>
      </c>
      <c r="K20" s="158">
        <v>0</v>
      </c>
      <c r="L20" s="221"/>
      <c r="M20" s="46">
        <v>0</v>
      </c>
      <c r="N20" s="50" t="s">
        <v>151</v>
      </c>
    </row>
    <row r="21" spans="1:14" ht="33.75" customHeight="1">
      <c r="A21" s="73" t="s">
        <v>206</v>
      </c>
      <c r="B21" s="14" t="s">
        <v>131</v>
      </c>
      <c r="C21" s="43">
        <v>600</v>
      </c>
      <c r="D21" s="43">
        <v>60016</v>
      </c>
      <c r="E21" s="44">
        <f>F21+J21</f>
        <v>141297</v>
      </c>
      <c r="F21" s="62">
        <v>41297</v>
      </c>
      <c r="G21" s="44">
        <v>0</v>
      </c>
      <c r="H21" s="44">
        <v>0</v>
      </c>
      <c r="I21" s="44">
        <v>0</v>
      </c>
      <c r="J21" s="44">
        <v>100000</v>
      </c>
      <c r="K21" s="148">
        <v>0</v>
      </c>
      <c r="L21" s="149"/>
      <c r="M21" s="46">
        <v>0</v>
      </c>
      <c r="N21" s="50" t="s">
        <v>264</v>
      </c>
    </row>
    <row r="22" spans="1:14" s="93" customFormat="1" ht="59.25" customHeight="1">
      <c r="A22" s="73" t="s">
        <v>207</v>
      </c>
      <c r="B22" s="14" t="s">
        <v>271</v>
      </c>
      <c r="C22" s="43">
        <v>600</v>
      </c>
      <c r="D22" s="43">
        <v>60016</v>
      </c>
      <c r="E22" s="44">
        <f>I22+J22</f>
        <v>454000</v>
      </c>
      <c r="F22" s="62">
        <v>0</v>
      </c>
      <c r="G22" s="44">
        <v>400000</v>
      </c>
      <c r="H22" s="44">
        <v>400000</v>
      </c>
      <c r="I22" s="44">
        <v>254000</v>
      </c>
      <c r="J22" s="44">
        <v>200000</v>
      </c>
      <c r="K22" s="158">
        <v>0</v>
      </c>
      <c r="L22" s="159"/>
      <c r="M22" s="46">
        <v>0</v>
      </c>
      <c r="N22" s="50" t="s">
        <v>146</v>
      </c>
    </row>
    <row r="23" spans="1:14" ht="70.5" customHeight="1">
      <c r="A23" s="73" t="s">
        <v>208</v>
      </c>
      <c r="B23" s="76" t="s">
        <v>124</v>
      </c>
      <c r="C23" s="43">
        <v>600</v>
      </c>
      <c r="D23" s="43">
        <v>60016</v>
      </c>
      <c r="E23" s="44">
        <f>I23+J23+M23</f>
        <v>3010000</v>
      </c>
      <c r="F23" s="62">
        <v>0</v>
      </c>
      <c r="G23" s="44">
        <v>20000</v>
      </c>
      <c r="H23" s="44">
        <v>20000</v>
      </c>
      <c r="I23" s="44">
        <v>20000</v>
      </c>
      <c r="J23" s="44">
        <v>90000</v>
      </c>
      <c r="K23" s="158">
        <v>0</v>
      </c>
      <c r="L23" s="159"/>
      <c r="M23" s="46">
        <v>2900000</v>
      </c>
      <c r="N23" s="41" t="s">
        <v>267</v>
      </c>
    </row>
    <row r="24" spans="1:14" s="69" customFormat="1" ht="59.25" customHeight="1">
      <c r="A24" s="73" t="s">
        <v>209</v>
      </c>
      <c r="B24" s="14" t="s">
        <v>62</v>
      </c>
      <c r="C24" s="43">
        <v>600</v>
      </c>
      <c r="D24" s="43">
        <v>60016</v>
      </c>
      <c r="E24" s="44">
        <f>I24+J24</f>
        <v>200000</v>
      </c>
      <c r="F24" s="62">
        <v>0</v>
      </c>
      <c r="G24" s="44">
        <v>150000</v>
      </c>
      <c r="H24" s="44">
        <v>150000</v>
      </c>
      <c r="I24" s="44">
        <v>150000</v>
      </c>
      <c r="J24" s="44">
        <v>50000</v>
      </c>
      <c r="K24" s="158">
        <v>0</v>
      </c>
      <c r="L24" s="159"/>
      <c r="M24" s="46">
        <v>0</v>
      </c>
      <c r="N24" s="50" t="s">
        <v>146</v>
      </c>
    </row>
    <row r="25" spans="1:14" ht="69.75" customHeight="1">
      <c r="A25" s="73" t="s">
        <v>210</v>
      </c>
      <c r="B25" s="14" t="s">
        <v>63</v>
      </c>
      <c r="C25" s="43">
        <v>600</v>
      </c>
      <c r="D25" s="43">
        <v>60016</v>
      </c>
      <c r="E25" s="44">
        <f>I25+J25</f>
        <v>250000</v>
      </c>
      <c r="F25" s="62">
        <v>0</v>
      </c>
      <c r="G25" s="44">
        <v>150000</v>
      </c>
      <c r="H25" s="44">
        <v>150000</v>
      </c>
      <c r="I25" s="44">
        <v>150000</v>
      </c>
      <c r="J25" s="44">
        <v>100000</v>
      </c>
      <c r="K25" s="158">
        <v>0</v>
      </c>
      <c r="L25" s="159"/>
      <c r="M25" s="46">
        <v>0</v>
      </c>
      <c r="N25" s="50" t="s">
        <v>146</v>
      </c>
    </row>
    <row r="26" spans="1:14" ht="70.5" customHeight="1">
      <c r="A26" s="73" t="s">
        <v>211</v>
      </c>
      <c r="B26" s="76" t="s">
        <v>187</v>
      </c>
      <c r="C26" s="43">
        <v>600</v>
      </c>
      <c r="D26" s="43">
        <v>60016</v>
      </c>
      <c r="E26" s="44">
        <f>F26+J26+M26</f>
        <v>161500</v>
      </c>
      <c r="F26" s="62">
        <v>61500</v>
      </c>
      <c r="G26" s="44">
        <v>0</v>
      </c>
      <c r="H26" s="44">
        <v>0</v>
      </c>
      <c r="I26" s="44">
        <v>0</v>
      </c>
      <c r="J26" s="44">
        <v>50000</v>
      </c>
      <c r="K26" s="158">
        <v>0</v>
      </c>
      <c r="L26" s="141"/>
      <c r="M26" s="46">
        <v>50000</v>
      </c>
      <c r="N26" s="50" t="s">
        <v>148</v>
      </c>
    </row>
    <row r="27" spans="1:14" s="69" customFormat="1" ht="33.75" customHeight="1">
      <c r="A27" s="73" t="s">
        <v>212</v>
      </c>
      <c r="B27" s="14" t="s">
        <v>132</v>
      </c>
      <c r="C27" s="43">
        <v>600</v>
      </c>
      <c r="D27" s="43">
        <v>60016</v>
      </c>
      <c r="E27" s="44">
        <f>I27+J27</f>
        <v>800000</v>
      </c>
      <c r="F27" s="62">
        <v>0</v>
      </c>
      <c r="G27" s="44">
        <v>300000</v>
      </c>
      <c r="H27" s="44">
        <v>300000</v>
      </c>
      <c r="I27" s="44">
        <v>300000</v>
      </c>
      <c r="J27" s="44">
        <v>500000</v>
      </c>
      <c r="K27" s="158">
        <v>0</v>
      </c>
      <c r="L27" s="159"/>
      <c r="M27" s="46">
        <v>0</v>
      </c>
      <c r="N27" s="50" t="s">
        <v>146</v>
      </c>
    </row>
    <row r="28" spans="1:14" s="69" customFormat="1" ht="67.5" customHeight="1">
      <c r="A28" s="73" t="s">
        <v>213</v>
      </c>
      <c r="B28" s="14" t="s">
        <v>64</v>
      </c>
      <c r="C28" s="43">
        <v>600</v>
      </c>
      <c r="D28" s="43">
        <v>60016</v>
      </c>
      <c r="E28" s="44">
        <f>I28+J28</f>
        <v>1100000</v>
      </c>
      <c r="F28" s="62">
        <v>0</v>
      </c>
      <c r="G28" s="44">
        <v>300000</v>
      </c>
      <c r="H28" s="44">
        <v>300000</v>
      </c>
      <c r="I28" s="44">
        <v>300000</v>
      </c>
      <c r="J28" s="44">
        <v>800000</v>
      </c>
      <c r="K28" s="158">
        <v>0</v>
      </c>
      <c r="L28" s="159"/>
      <c r="M28" s="46">
        <v>0</v>
      </c>
      <c r="N28" s="50" t="s">
        <v>146</v>
      </c>
    </row>
    <row r="29" spans="1:14" s="69" customFormat="1" ht="32.25" customHeight="1">
      <c r="A29" s="73" t="s">
        <v>214</v>
      </c>
      <c r="B29" s="14" t="s">
        <v>65</v>
      </c>
      <c r="C29" s="43">
        <v>600</v>
      </c>
      <c r="D29" s="43">
        <v>60016</v>
      </c>
      <c r="E29" s="44">
        <f>I29+J29</f>
        <v>15000</v>
      </c>
      <c r="F29" s="62">
        <v>0</v>
      </c>
      <c r="G29" s="44">
        <v>100000</v>
      </c>
      <c r="H29" s="44">
        <v>10000</v>
      </c>
      <c r="I29" s="44">
        <v>10000</v>
      </c>
      <c r="J29" s="44">
        <v>5000</v>
      </c>
      <c r="K29" s="158">
        <v>0</v>
      </c>
      <c r="L29" s="159"/>
      <c r="M29" s="38">
        <v>0</v>
      </c>
      <c r="N29" s="50" t="s">
        <v>146</v>
      </c>
    </row>
    <row r="30" spans="1:14" s="69" customFormat="1" ht="38.25" customHeight="1">
      <c r="A30" s="73" t="s">
        <v>215</v>
      </c>
      <c r="B30" s="76" t="s">
        <v>66</v>
      </c>
      <c r="C30" s="43">
        <v>600</v>
      </c>
      <c r="D30" s="43">
        <v>60016</v>
      </c>
      <c r="E30" s="44">
        <f>I30+J30+M30</f>
        <v>500000</v>
      </c>
      <c r="F30" s="62">
        <v>0</v>
      </c>
      <c r="G30" s="44">
        <v>250000</v>
      </c>
      <c r="H30" s="44">
        <v>250000</v>
      </c>
      <c r="I30" s="44">
        <v>250000</v>
      </c>
      <c r="J30" s="89">
        <v>250000</v>
      </c>
      <c r="K30" s="158">
        <v>0</v>
      </c>
      <c r="L30" s="159"/>
      <c r="M30" s="38">
        <v>0</v>
      </c>
      <c r="N30" s="41" t="s">
        <v>146</v>
      </c>
    </row>
    <row r="31" spans="1:14" s="69" customFormat="1" ht="49.5" customHeight="1">
      <c r="A31" s="73" t="s">
        <v>216</v>
      </c>
      <c r="B31" s="14" t="s">
        <v>133</v>
      </c>
      <c r="C31" s="43">
        <v>600</v>
      </c>
      <c r="D31" s="43">
        <v>60016</v>
      </c>
      <c r="E31" s="44">
        <f>F31+I31+J31+M31</f>
        <v>7103700</v>
      </c>
      <c r="F31" s="62">
        <v>53700</v>
      </c>
      <c r="G31" s="44">
        <v>1050000</v>
      </c>
      <c r="H31" s="44">
        <v>1400000</v>
      </c>
      <c r="I31" s="44">
        <v>1400000</v>
      </c>
      <c r="J31" s="44">
        <v>1000000</v>
      </c>
      <c r="K31" s="158">
        <v>0</v>
      </c>
      <c r="L31" s="141"/>
      <c r="M31" s="46">
        <v>4650000</v>
      </c>
      <c r="N31" s="41" t="s">
        <v>188</v>
      </c>
    </row>
    <row r="32" spans="1:14" ht="54.75" customHeight="1">
      <c r="A32" s="73" t="s">
        <v>217</v>
      </c>
      <c r="B32" s="14" t="s">
        <v>67</v>
      </c>
      <c r="C32" s="43">
        <v>600</v>
      </c>
      <c r="D32" s="43">
        <v>60016</v>
      </c>
      <c r="E32" s="44">
        <v>400000</v>
      </c>
      <c r="F32" s="62">
        <v>0</v>
      </c>
      <c r="G32" s="44">
        <v>200000</v>
      </c>
      <c r="H32" s="44">
        <v>200000</v>
      </c>
      <c r="I32" s="44">
        <v>200000</v>
      </c>
      <c r="J32" s="44">
        <v>100000</v>
      </c>
      <c r="K32" s="158">
        <v>0</v>
      </c>
      <c r="L32" s="159"/>
      <c r="M32" s="46">
        <v>100000</v>
      </c>
      <c r="N32" s="41" t="s">
        <v>152</v>
      </c>
    </row>
    <row r="33" spans="1:14" ht="57.75" customHeight="1">
      <c r="A33" s="73" t="s">
        <v>218</v>
      </c>
      <c r="B33" s="14" t="s">
        <v>127</v>
      </c>
      <c r="C33" s="43">
        <v>600</v>
      </c>
      <c r="D33" s="43">
        <v>60016</v>
      </c>
      <c r="E33" s="44">
        <v>30000</v>
      </c>
      <c r="F33" s="62">
        <v>0</v>
      </c>
      <c r="G33" s="44">
        <v>0</v>
      </c>
      <c r="H33" s="44">
        <v>0</v>
      </c>
      <c r="I33" s="44">
        <v>0</v>
      </c>
      <c r="J33" s="44">
        <v>30000</v>
      </c>
      <c r="K33" s="148">
        <v>0</v>
      </c>
      <c r="L33" s="149"/>
      <c r="M33" s="46">
        <v>0</v>
      </c>
      <c r="N33" s="50" t="s">
        <v>151</v>
      </c>
    </row>
    <row r="34" spans="1:14" ht="63" customHeight="1">
      <c r="A34" s="73" t="s">
        <v>219</v>
      </c>
      <c r="B34" s="14" t="s">
        <v>69</v>
      </c>
      <c r="C34" s="43">
        <v>600</v>
      </c>
      <c r="D34" s="43">
        <v>60016</v>
      </c>
      <c r="E34" s="44">
        <f>F34+J34</f>
        <v>99186</v>
      </c>
      <c r="F34" s="62">
        <v>39186</v>
      </c>
      <c r="G34" s="44">
        <v>0</v>
      </c>
      <c r="H34" s="44">
        <v>0</v>
      </c>
      <c r="I34" s="44">
        <v>0</v>
      </c>
      <c r="J34" s="44">
        <v>60000</v>
      </c>
      <c r="K34" s="158">
        <v>0</v>
      </c>
      <c r="L34" s="159"/>
      <c r="M34" s="46">
        <v>0</v>
      </c>
      <c r="N34" s="41" t="s">
        <v>264</v>
      </c>
    </row>
    <row r="35" spans="1:14" ht="63" customHeight="1">
      <c r="A35" s="73" t="s">
        <v>220</v>
      </c>
      <c r="B35" s="14" t="s">
        <v>137</v>
      </c>
      <c r="C35" s="43">
        <v>600</v>
      </c>
      <c r="D35" s="43">
        <v>60095</v>
      </c>
      <c r="E35" s="44">
        <f>I35+J35</f>
        <v>300000</v>
      </c>
      <c r="F35" s="62">
        <v>0</v>
      </c>
      <c r="G35" s="44">
        <v>200000</v>
      </c>
      <c r="H35" s="44">
        <v>200000</v>
      </c>
      <c r="I35" s="44">
        <v>200000</v>
      </c>
      <c r="J35" s="44">
        <v>100000</v>
      </c>
      <c r="K35" s="158">
        <v>0</v>
      </c>
      <c r="L35" s="159"/>
      <c r="M35" s="46">
        <v>0</v>
      </c>
      <c r="N35" s="41" t="s">
        <v>146</v>
      </c>
    </row>
    <row r="36" spans="1:14" ht="39" customHeight="1">
      <c r="A36" s="73" t="s">
        <v>221</v>
      </c>
      <c r="B36" s="14" t="s">
        <v>68</v>
      </c>
      <c r="C36" s="43">
        <v>600</v>
      </c>
      <c r="D36" s="43">
        <v>60095</v>
      </c>
      <c r="E36" s="44">
        <f>I36+J36+M36</f>
        <v>480000</v>
      </c>
      <c r="F36" s="62">
        <v>0</v>
      </c>
      <c r="G36" s="44">
        <v>280000</v>
      </c>
      <c r="H36" s="44">
        <v>280000</v>
      </c>
      <c r="I36" s="44">
        <v>280000</v>
      </c>
      <c r="J36" s="44">
        <v>100000</v>
      </c>
      <c r="K36" s="158">
        <v>0</v>
      </c>
      <c r="L36" s="159"/>
      <c r="M36" s="46">
        <v>100000</v>
      </c>
      <c r="N36" s="41" t="s">
        <v>152</v>
      </c>
    </row>
    <row r="37" spans="1:14" ht="66.75" customHeight="1">
      <c r="A37" s="73" t="s">
        <v>222</v>
      </c>
      <c r="B37" s="14" t="s">
        <v>70</v>
      </c>
      <c r="C37" s="43">
        <v>710</v>
      </c>
      <c r="D37" s="43">
        <v>71035</v>
      </c>
      <c r="E37" s="44">
        <f>F37+J37+M37</f>
        <v>432932</v>
      </c>
      <c r="F37" s="62">
        <v>132932</v>
      </c>
      <c r="G37" s="44">
        <v>0</v>
      </c>
      <c r="H37" s="44">
        <v>0</v>
      </c>
      <c r="I37" s="44">
        <v>0</v>
      </c>
      <c r="J37" s="44">
        <v>100000</v>
      </c>
      <c r="K37" s="158">
        <v>0</v>
      </c>
      <c r="L37" s="159"/>
      <c r="M37" s="46">
        <v>200000</v>
      </c>
      <c r="N37" s="41" t="s">
        <v>148</v>
      </c>
    </row>
    <row r="38" spans="1:14" ht="96.75" customHeight="1">
      <c r="A38" s="73" t="s">
        <v>223</v>
      </c>
      <c r="B38" s="14" t="s">
        <v>285</v>
      </c>
      <c r="C38" s="43">
        <v>710</v>
      </c>
      <c r="D38" s="43">
        <v>71095</v>
      </c>
      <c r="E38" s="44">
        <f>3446794.37+800000</f>
        <v>4246794.37</v>
      </c>
      <c r="F38" s="62">
        <v>0</v>
      </c>
      <c r="G38" s="44">
        <v>0</v>
      </c>
      <c r="H38" s="44">
        <v>0</v>
      </c>
      <c r="I38" s="44">
        <v>0</v>
      </c>
      <c r="J38" s="44">
        <v>1800000</v>
      </c>
      <c r="K38" s="158">
        <v>0</v>
      </c>
      <c r="L38" s="159"/>
      <c r="M38" s="46">
        <f>E38-J38</f>
        <v>2446794.37</v>
      </c>
      <c r="N38" s="41" t="s">
        <v>152</v>
      </c>
    </row>
    <row r="39" spans="1:14" s="90" customFormat="1" ht="54" customHeight="1">
      <c r="A39" s="73" t="s">
        <v>224</v>
      </c>
      <c r="B39" s="14" t="s">
        <v>71</v>
      </c>
      <c r="C39" s="43">
        <v>754</v>
      </c>
      <c r="D39" s="43">
        <v>75412</v>
      </c>
      <c r="E39" s="44">
        <f>F39+I39+J39+M39</f>
        <v>389000</v>
      </c>
      <c r="F39" s="62">
        <v>9000</v>
      </c>
      <c r="G39" s="44">
        <v>210000</v>
      </c>
      <c r="H39" s="44">
        <v>210000</v>
      </c>
      <c r="I39" s="44">
        <v>190000</v>
      </c>
      <c r="J39" s="44">
        <v>190000</v>
      </c>
      <c r="K39" s="158">
        <v>0</v>
      </c>
      <c r="L39" s="141"/>
      <c r="M39" s="46">
        <v>0</v>
      </c>
      <c r="N39" s="41" t="s">
        <v>149</v>
      </c>
    </row>
    <row r="40" spans="1:14" s="93" customFormat="1" ht="101.25" customHeight="1">
      <c r="A40" s="73" t="s">
        <v>225</v>
      </c>
      <c r="B40" s="14" t="s">
        <v>72</v>
      </c>
      <c r="C40" s="43">
        <v>754</v>
      </c>
      <c r="D40" s="43">
        <v>75414</v>
      </c>
      <c r="E40" s="44">
        <f>I40+J40+M40</f>
        <v>500000</v>
      </c>
      <c r="F40" s="62">
        <v>0</v>
      </c>
      <c r="G40" s="44">
        <v>250000</v>
      </c>
      <c r="H40" s="44">
        <v>250000</v>
      </c>
      <c r="I40" s="44">
        <v>250000</v>
      </c>
      <c r="J40" s="44">
        <v>30000</v>
      </c>
      <c r="K40" s="158">
        <v>0</v>
      </c>
      <c r="L40" s="159"/>
      <c r="M40" s="46">
        <v>220000</v>
      </c>
      <c r="N40" s="41" t="s">
        <v>152</v>
      </c>
    </row>
    <row r="41" spans="1:14" ht="33.75" customHeight="1">
      <c r="A41" s="73" t="s">
        <v>226</v>
      </c>
      <c r="B41" s="14" t="s">
        <v>268</v>
      </c>
      <c r="C41" s="43">
        <v>758</v>
      </c>
      <c r="D41" s="43">
        <v>75818</v>
      </c>
      <c r="E41" s="44">
        <v>1000000</v>
      </c>
      <c r="F41" s="62">
        <v>0</v>
      </c>
      <c r="G41" s="44">
        <v>0</v>
      </c>
      <c r="H41" s="44">
        <v>0</v>
      </c>
      <c r="I41" s="44">
        <v>0</v>
      </c>
      <c r="J41" s="44">
        <v>1000000</v>
      </c>
      <c r="K41" s="148">
        <v>0</v>
      </c>
      <c r="L41" s="149"/>
      <c r="M41" s="46">
        <v>0</v>
      </c>
      <c r="N41" s="41" t="s">
        <v>151</v>
      </c>
    </row>
    <row r="42" spans="1:14" ht="79.5" customHeight="1">
      <c r="A42" s="73" t="s">
        <v>227</v>
      </c>
      <c r="B42" s="14" t="s">
        <v>73</v>
      </c>
      <c r="C42" s="43">
        <v>801</v>
      </c>
      <c r="D42" s="43">
        <v>80101</v>
      </c>
      <c r="E42" s="44">
        <f>I42+J42</f>
        <v>2720000</v>
      </c>
      <c r="F42" s="62">
        <v>0</v>
      </c>
      <c r="G42" s="44">
        <v>2600000</v>
      </c>
      <c r="H42" s="44">
        <v>2720000</v>
      </c>
      <c r="I42" s="44">
        <f>2720000-520000</f>
        <v>2200000</v>
      </c>
      <c r="J42" s="44">
        <v>520000</v>
      </c>
      <c r="K42" s="158">
        <v>0</v>
      </c>
      <c r="L42" s="141"/>
      <c r="M42" s="46">
        <v>0</v>
      </c>
      <c r="N42" s="41" t="s">
        <v>146</v>
      </c>
    </row>
    <row r="43" spans="1:14" s="69" customFormat="1" ht="120" customHeight="1">
      <c r="A43" s="73" t="s">
        <v>228</v>
      </c>
      <c r="B43" s="14" t="s">
        <v>272</v>
      </c>
      <c r="C43" s="43">
        <v>801</v>
      </c>
      <c r="D43" s="43">
        <v>80101</v>
      </c>
      <c r="E43" s="44">
        <f>J43+M43</f>
        <v>3500000</v>
      </c>
      <c r="F43" s="62">
        <v>0</v>
      </c>
      <c r="G43" s="44">
        <v>0</v>
      </c>
      <c r="H43" s="44">
        <v>0</v>
      </c>
      <c r="I43" s="44">
        <v>0</v>
      </c>
      <c r="J43" s="44">
        <v>300000</v>
      </c>
      <c r="K43" s="158">
        <v>0</v>
      </c>
      <c r="L43" s="159"/>
      <c r="M43" s="46">
        <f>2900000+300000</f>
        <v>3200000</v>
      </c>
      <c r="N43" s="50" t="s">
        <v>266</v>
      </c>
    </row>
    <row r="44" spans="1:14" ht="41.25" customHeight="1">
      <c r="A44" s="73" t="s">
        <v>229</v>
      </c>
      <c r="B44" s="14" t="s">
        <v>74</v>
      </c>
      <c r="C44" s="43">
        <v>801</v>
      </c>
      <c r="D44" s="43">
        <v>80101</v>
      </c>
      <c r="E44" s="44">
        <f>I44+J44</f>
        <v>700000</v>
      </c>
      <c r="F44" s="62">
        <v>0</v>
      </c>
      <c r="G44" s="44">
        <v>300000</v>
      </c>
      <c r="H44" s="44">
        <v>300000</v>
      </c>
      <c r="I44" s="44">
        <v>300000</v>
      </c>
      <c r="J44" s="44">
        <v>400000</v>
      </c>
      <c r="K44" s="158">
        <v>0</v>
      </c>
      <c r="L44" s="159"/>
      <c r="M44" s="46">
        <v>0</v>
      </c>
      <c r="N44" s="41" t="s">
        <v>146</v>
      </c>
    </row>
    <row r="45" spans="1:14" ht="41.25" customHeight="1">
      <c r="A45" s="73" t="s">
        <v>230</v>
      </c>
      <c r="B45" s="14" t="s">
        <v>90</v>
      </c>
      <c r="C45" s="43">
        <v>801</v>
      </c>
      <c r="D45" s="43">
        <v>80101</v>
      </c>
      <c r="E45" s="44">
        <f>I45+J45</f>
        <v>570000</v>
      </c>
      <c r="F45" s="62">
        <v>0</v>
      </c>
      <c r="G45" s="44">
        <v>270000</v>
      </c>
      <c r="H45" s="44">
        <v>270000</v>
      </c>
      <c r="I45" s="44">
        <v>270000</v>
      </c>
      <c r="J45" s="44">
        <v>300000</v>
      </c>
      <c r="K45" s="158">
        <v>0</v>
      </c>
      <c r="L45" s="159"/>
      <c r="M45" s="46">
        <v>0</v>
      </c>
      <c r="N45" s="41" t="s">
        <v>146</v>
      </c>
    </row>
    <row r="46" spans="1:14" ht="42.75" customHeight="1">
      <c r="A46" s="73" t="s">
        <v>231</v>
      </c>
      <c r="B46" s="14" t="s">
        <v>75</v>
      </c>
      <c r="C46" s="43">
        <v>801</v>
      </c>
      <c r="D46" s="43">
        <v>80110</v>
      </c>
      <c r="E46" s="44">
        <f>I46+J46</f>
        <v>600000</v>
      </c>
      <c r="F46" s="62">
        <v>0</v>
      </c>
      <c r="G46" s="44">
        <v>300000</v>
      </c>
      <c r="H46" s="44">
        <v>300000</v>
      </c>
      <c r="I46" s="44">
        <v>300000</v>
      </c>
      <c r="J46" s="44">
        <v>300000</v>
      </c>
      <c r="K46" s="158">
        <v>0</v>
      </c>
      <c r="L46" s="159"/>
      <c r="M46" s="46">
        <v>0</v>
      </c>
      <c r="N46" s="41" t="s">
        <v>146</v>
      </c>
    </row>
    <row r="47" spans="1:14" ht="100.5" customHeight="1">
      <c r="A47" s="73" t="s">
        <v>232</v>
      </c>
      <c r="B47" s="14" t="s">
        <v>76</v>
      </c>
      <c r="C47" s="43">
        <v>900</v>
      </c>
      <c r="D47" s="43">
        <v>90001</v>
      </c>
      <c r="E47" s="44">
        <v>65000</v>
      </c>
      <c r="F47" s="62">
        <v>0</v>
      </c>
      <c r="G47" s="44">
        <v>0</v>
      </c>
      <c r="H47" s="44">
        <v>0</v>
      </c>
      <c r="I47" s="44">
        <v>0</v>
      </c>
      <c r="J47" s="44">
        <v>65000</v>
      </c>
      <c r="K47" s="158">
        <v>0</v>
      </c>
      <c r="L47" s="159"/>
      <c r="M47" s="46">
        <v>0</v>
      </c>
      <c r="N47" s="41" t="s">
        <v>151</v>
      </c>
    </row>
    <row r="48" spans="1:14" s="90" customFormat="1" ht="52.5" customHeight="1">
      <c r="A48" s="73" t="s">
        <v>233</v>
      </c>
      <c r="B48" s="14" t="s">
        <v>44</v>
      </c>
      <c r="C48" s="43">
        <v>900</v>
      </c>
      <c r="D48" s="43">
        <v>90001</v>
      </c>
      <c r="E48" s="44">
        <f>F48+I48+J48+M48</f>
        <v>13992480</v>
      </c>
      <c r="F48" s="62">
        <v>4003725</v>
      </c>
      <c r="G48" s="44">
        <v>500000</v>
      </c>
      <c r="H48" s="44">
        <v>500000</v>
      </c>
      <c r="I48" s="44">
        <v>500000</v>
      </c>
      <c r="J48" s="44">
        <v>100000</v>
      </c>
      <c r="K48" s="158">
        <v>0</v>
      </c>
      <c r="L48" s="141"/>
      <c r="M48" s="46">
        <f>8488755+900000</f>
        <v>9388755</v>
      </c>
      <c r="N48" s="50" t="s">
        <v>265</v>
      </c>
    </row>
    <row r="49" spans="1:14" s="69" customFormat="1" ht="70.5" customHeight="1">
      <c r="A49" s="73" t="s">
        <v>234</v>
      </c>
      <c r="B49" s="14" t="s">
        <v>134</v>
      </c>
      <c r="C49" s="43">
        <v>900</v>
      </c>
      <c r="D49" s="43">
        <v>90004</v>
      </c>
      <c r="E49" s="44">
        <f>F49+J49+M49</f>
        <v>724224</v>
      </c>
      <c r="F49" s="62">
        <v>224224</v>
      </c>
      <c r="G49" s="44">
        <v>0</v>
      </c>
      <c r="H49" s="44">
        <v>0</v>
      </c>
      <c r="I49" s="44">
        <v>0</v>
      </c>
      <c r="J49" s="44">
        <v>300000</v>
      </c>
      <c r="K49" s="158">
        <v>0</v>
      </c>
      <c r="L49" s="141"/>
      <c r="M49" s="46">
        <v>200000</v>
      </c>
      <c r="N49" s="41" t="s">
        <v>148</v>
      </c>
    </row>
    <row r="50" spans="1:14" ht="48" customHeight="1">
      <c r="A50" s="73" t="s">
        <v>235</v>
      </c>
      <c r="B50" s="14" t="s">
        <v>128</v>
      </c>
      <c r="C50" s="43">
        <v>900</v>
      </c>
      <c r="D50" s="43">
        <v>90004</v>
      </c>
      <c r="E50" s="44">
        <v>20000</v>
      </c>
      <c r="F50" s="62">
        <v>0</v>
      </c>
      <c r="G50" s="44">
        <v>0</v>
      </c>
      <c r="H50" s="44">
        <v>0</v>
      </c>
      <c r="I50" s="44">
        <v>0</v>
      </c>
      <c r="J50" s="44">
        <v>20000</v>
      </c>
      <c r="K50" s="158">
        <v>0</v>
      </c>
      <c r="L50" s="159"/>
      <c r="M50" s="46">
        <v>0</v>
      </c>
      <c r="N50" s="50" t="s">
        <v>151</v>
      </c>
    </row>
    <row r="51" spans="1:14" s="69" customFormat="1" ht="116.25" customHeight="1">
      <c r="A51" s="73" t="s">
        <v>236</v>
      </c>
      <c r="B51" s="14" t="s">
        <v>281</v>
      </c>
      <c r="C51" s="43">
        <v>900</v>
      </c>
      <c r="D51" s="43">
        <v>90005</v>
      </c>
      <c r="E51" s="44">
        <v>1895946.6</v>
      </c>
      <c r="F51" s="62">
        <v>0</v>
      </c>
      <c r="G51" s="44">
        <v>0</v>
      </c>
      <c r="H51" s="44">
        <v>0</v>
      </c>
      <c r="I51" s="44">
        <v>0</v>
      </c>
      <c r="J51" s="44">
        <v>1695946.6</v>
      </c>
      <c r="K51" s="158">
        <v>0</v>
      </c>
      <c r="L51" s="141"/>
      <c r="M51" s="46">
        <f>E51-J51</f>
        <v>200000</v>
      </c>
      <c r="N51" s="41" t="s">
        <v>152</v>
      </c>
    </row>
    <row r="52" spans="1:14" s="69" customFormat="1" ht="114" customHeight="1">
      <c r="A52" s="73" t="s">
        <v>237</v>
      </c>
      <c r="B52" s="14" t="s">
        <v>273</v>
      </c>
      <c r="C52" s="43">
        <v>900</v>
      </c>
      <c r="D52" s="43">
        <v>90005</v>
      </c>
      <c r="E52" s="44">
        <v>2225368.91</v>
      </c>
      <c r="F52" s="62">
        <v>0</v>
      </c>
      <c r="G52" s="44">
        <v>0</v>
      </c>
      <c r="H52" s="44">
        <v>0</v>
      </c>
      <c r="I52" s="44">
        <v>0</v>
      </c>
      <c r="J52" s="44">
        <f>E52-M52</f>
        <v>1425368.9100000001</v>
      </c>
      <c r="K52" s="158">
        <v>0</v>
      </c>
      <c r="L52" s="141"/>
      <c r="M52" s="46">
        <v>800000</v>
      </c>
      <c r="N52" s="41" t="s">
        <v>152</v>
      </c>
    </row>
    <row r="53" spans="1:14" s="69" customFormat="1" ht="45" customHeight="1">
      <c r="A53" s="73" t="s">
        <v>238</v>
      </c>
      <c r="B53" s="14" t="s">
        <v>77</v>
      </c>
      <c r="C53" s="43">
        <v>900</v>
      </c>
      <c r="D53" s="43">
        <v>90015</v>
      </c>
      <c r="E53" s="44">
        <f>F53+J53</f>
        <v>329359</v>
      </c>
      <c r="F53" s="62">
        <v>9359</v>
      </c>
      <c r="G53" s="44">
        <v>0</v>
      </c>
      <c r="H53" s="44">
        <v>0</v>
      </c>
      <c r="I53" s="44">
        <v>0</v>
      </c>
      <c r="J53" s="44">
        <v>320000</v>
      </c>
      <c r="K53" s="158">
        <v>0</v>
      </c>
      <c r="L53" s="159"/>
      <c r="M53" s="44">
        <v>0</v>
      </c>
      <c r="N53" s="41" t="s">
        <v>149</v>
      </c>
    </row>
    <row r="54" spans="1:14" s="69" customFormat="1" ht="45" customHeight="1">
      <c r="A54" s="73" t="s">
        <v>239</v>
      </c>
      <c r="B54" s="14" t="s">
        <v>201</v>
      </c>
      <c r="C54" s="43">
        <v>900</v>
      </c>
      <c r="D54" s="43">
        <v>90015</v>
      </c>
      <c r="E54" s="44">
        <f>I54+J54</f>
        <v>100000</v>
      </c>
      <c r="F54" s="62">
        <v>0</v>
      </c>
      <c r="G54" s="44">
        <v>100000</v>
      </c>
      <c r="H54" s="44">
        <v>100000</v>
      </c>
      <c r="I54" s="44">
        <v>10000</v>
      </c>
      <c r="J54" s="44">
        <v>90000</v>
      </c>
      <c r="K54" s="158">
        <v>0</v>
      </c>
      <c r="L54" s="221"/>
      <c r="M54" s="55">
        <v>0</v>
      </c>
      <c r="N54" s="41" t="s">
        <v>146</v>
      </c>
    </row>
    <row r="55" spans="1:14" s="93" customFormat="1" ht="103.5" customHeight="1">
      <c r="A55" s="73" t="s">
        <v>240</v>
      </c>
      <c r="B55" s="14" t="s">
        <v>78</v>
      </c>
      <c r="C55" s="43">
        <v>900</v>
      </c>
      <c r="D55" s="43">
        <v>90015</v>
      </c>
      <c r="E55" s="44">
        <f>I55+J55</f>
        <v>1010000</v>
      </c>
      <c r="F55" s="62">
        <v>0</v>
      </c>
      <c r="G55" s="44">
        <v>520000</v>
      </c>
      <c r="H55" s="44">
        <v>700000</v>
      </c>
      <c r="I55" s="44">
        <v>700000</v>
      </c>
      <c r="J55" s="44">
        <v>310000</v>
      </c>
      <c r="K55" s="158">
        <v>0</v>
      </c>
      <c r="L55" s="159"/>
      <c r="M55" s="55">
        <v>0</v>
      </c>
      <c r="N55" s="41" t="s">
        <v>146</v>
      </c>
    </row>
    <row r="56" spans="1:14" ht="45.75" customHeight="1">
      <c r="A56" s="73" t="s">
        <v>241</v>
      </c>
      <c r="B56" s="76" t="s">
        <v>79</v>
      </c>
      <c r="C56" s="43">
        <v>900</v>
      </c>
      <c r="D56" s="43">
        <v>90015</v>
      </c>
      <c r="E56" s="44">
        <f>I56+J56</f>
        <v>315000</v>
      </c>
      <c r="F56" s="62">
        <v>0</v>
      </c>
      <c r="G56" s="44">
        <v>15000</v>
      </c>
      <c r="H56" s="44">
        <v>15000</v>
      </c>
      <c r="I56" s="44">
        <v>15000</v>
      </c>
      <c r="J56" s="44">
        <v>300000</v>
      </c>
      <c r="K56" s="148">
        <v>0</v>
      </c>
      <c r="L56" s="149"/>
      <c r="M56" s="124">
        <v>0</v>
      </c>
      <c r="N56" s="41" t="s">
        <v>146</v>
      </c>
    </row>
    <row r="57" spans="1:14" ht="63" customHeight="1">
      <c r="A57" s="73" t="s">
        <v>242</v>
      </c>
      <c r="B57" s="76" t="s">
        <v>80</v>
      </c>
      <c r="C57" s="43">
        <v>900</v>
      </c>
      <c r="D57" s="43">
        <v>90015</v>
      </c>
      <c r="E57" s="44">
        <f>F57+J57</f>
        <v>35407</v>
      </c>
      <c r="F57" s="62">
        <v>13407</v>
      </c>
      <c r="G57" s="44">
        <v>0</v>
      </c>
      <c r="H57" s="44">
        <v>0</v>
      </c>
      <c r="I57" s="44">
        <v>0</v>
      </c>
      <c r="J57" s="44">
        <v>22000</v>
      </c>
      <c r="K57" s="148">
        <v>0</v>
      </c>
      <c r="L57" s="149"/>
      <c r="M57" s="124">
        <v>0</v>
      </c>
      <c r="N57" s="41" t="s">
        <v>149</v>
      </c>
    </row>
    <row r="58" spans="1:14" ht="57" customHeight="1">
      <c r="A58" s="73" t="s">
        <v>243</v>
      </c>
      <c r="B58" s="76" t="s">
        <v>81</v>
      </c>
      <c r="C58" s="43">
        <v>900</v>
      </c>
      <c r="D58" s="43">
        <v>90015</v>
      </c>
      <c r="E58" s="44">
        <f>J58</f>
        <v>50000</v>
      </c>
      <c r="F58" s="62">
        <v>0</v>
      </c>
      <c r="G58" s="44">
        <v>0</v>
      </c>
      <c r="H58" s="44">
        <v>0</v>
      </c>
      <c r="I58" s="44">
        <v>0</v>
      </c>
      <c r="J58" s="44">
        <v>50000</v>
      </c>
      <c r="K58" s="148">
        <v>0</v>
      </c>
      <c r="L58" s="149"/>
      <c r="M58" s="124">
        <v>0</v>
      </c>
      <c r="N58" s="41" t="s">
        <v>151</v>
      </c>
    </row>
    <row r="59" spans="1:14" s="69" customFormat="1" ht="45" customHeight="1">
      <c r="A59" s="73" t="s">
        <v>244</v>
      </c>
      <c r="B59" s="77" t="s">
        <v>44</v>
      </c>
      <c r="C59" s="43">
        <v>900</v>
      </c>
      <c r="D59" s="43">
        <v>90019</v>
      </c>
      <c r="E59" s="44">
        <f>F59+I59+J59+M59</f>
        <v>45022816</v>
      </c>
      <c r="F59" s="62">
        <v>6122541</v>
      </c>
      <c r="G59" s="44">
        <v>652748</v>
      </c>
      <c r="H59" s="44">
        <v>652748</v>
      </c>
      <c r="I59" s="44">
        <v>652748</v>
      </c>
      <c r="J59" s="44">
        <v>1500000</v>
      </c>
      <c r="K59" s="148">
        <v>0</v>
      </c>
      <c r="L59" s="147"/>
      <c r="M59" s="46">
        <v>36747527</v>
      </c>
      <c r="N59" s="41" t="s">
        <v>150</v>
      </c>
    </row>
    <row r="60" spans="1:14" ht="42.75" customHeight="1">
      <c r="A60" s="73" t="s">
        <v>245</v>
      </c>
      <c r="B60" s="77" t="s">
        <v>82</v>
      </c>
      <c r="C60" s="43">
        <v>900</v>
      </c>
      <c r="D60" s="43">
        <v>90095</v>
      </c>
      <c r="E60" s="44">
        <f>I60+J60</f>
        <v>1120000</v>
      </c>
      <c r="F60" s="62">
        <v>0</v>
      </c>
      <c r="G60" s="44">
        <v>320000</v>
      </c>
      <c r="H60" s="44">
        <v>320000</v>
      </c>
      <c r="I60" s="44">
        <v>320000</v>
      </c>
      <c r="J60" s="44">
        <v>800000</v>
      </c>
      <c r="K60" s="148">
        <v>0</v>
      </c>
      <c r="L60" s="149"/>
      <c r="M60" s="46">
        <v>0</v>
      </c>
      <c r="N60" s="41" t="s">
        <v>146</v>
      </c>
    </row>
    <row r="61" spans="1:14" ht="44.25" customHeight="1">
      <c r="A61" s="73" t="s">
        <v>246</v>
      </c>
      <c r="B61" s="77" t="s">
        <v>91</v>
      </c>
      <c r="C61" s="43">
        <v>900</v>
      </c>
      <c r="D61" s="43">
        <v>90095</v>
      </c>
      <c r="E61" s="44">
        <f>I61+J61</f>
        <v>180000</v>
      </c>
      <c r="F61" s="62">
        <v>0</v>
      </c>
      <c r="G61" s="44">
        <v>30000</v>
      </c>
      <c r="H61" s="44">
        <v>30000</v>
      </c>
      <c r="I61" s="44">
        <v>30000</v>
      </c>
      <c r="J61" s="44">
        <v>150000</v>
      </c>
      <c r="K61" s="148">
        <v>0</v>
      </c>
      <c r="L61" s="149"/>
      <c r="M61" s="46">
        <v>0</v>
      </c>
      <c r="N61" s="41" t="s">
        <v>92</v>
      </c>
    </row>
    <row r="62" spans="1:14" ht="44.25" customHeight="1">
      <c r="A62" s="73" t="s">
        <v>247</v>
      </c>
      <c r="B62" s="76" t="s">
        <v>83</v>
      </c>
      <c r="C62" s="43">
        <v>900</v>
      </c>
      <c r="D62" s="43">
        <v>90095</v>
      </c>
      <c r="E62" s="44">
        <f>I62+J62</f>
        <v>108000</v>
      </c>
      <c r="F62" s="62">
        <v>0</v>
      </c>
      <c r="G62" s="44">
        <v>43000</v>
      </c>
      <c r="H62" s="44">
        <v>43000</v>
      </c>
      <c r="I62" s="44">
        <v>43000</v>
      </c>
      <c r="J62" s="44">
        <v>65000</v>
      </c>
      <c r="K62" s="148">
        <v>0</v>
      </c>
      <c r="L62" s="149"/>
      <c r="M62" s="46">
        <v>0</v>
      </c>
      <c r="N62" s="41" t="s">
        <v>146</v>
      </c>
    </row>
    <row r="63" spans="1:14" ht="45.75" customHeight="1">
      <c r="A63" s="73" t="s">
        <v>248</v>
      </c>
      <c r="B63" s="76" t="s">
        <v>84</v>
      </c>
      <c r="C63" s="43">
        <v>900</v>
      </c>
      <c r="D63" s="43">
        <v>90095</v>
      </c>
      <c r="E63" s="44">
        <f>J63</f>
        <v>30000</v>
      </c>
      <c r="F63" s="62">
        <v>0</v>
      </c>
      <c r="G63" s="44">
        <v>0</v>
      </c>
      <c r="H63" s="44">
        <v>0</v>
      </c>
      <c r="I63" s="44">
        <v>0</v>
      </c>
      <c r="J63" s="44">
        <v>30000</v>
      </c>
      <c r="K63" s="148">
        <v>0</v>
      </c>
      <c r="L63" s="149"/>
      <c r="M63" s="46">
        <v>0</v>
      </c>
      <c r="N63" s="41" t="s">
        <v>151</v>
      </c>
    </row>
    <row r="64" spans="1:14" s="69" customFormat="1" ht="57.75" customHeight="1">
      <c r="A64" s="73" t="s">
        <v>249</v>
      </c>
      <c r="B64" s="14" t="s">
        <v>85</v>
      </c>
      <c r="C64" s="43">
        <v>900</v>
      </c>
      <c r="D64" s="43">
        <v>90095</v>
      </c>
      <c r="E64" s="44">
        <f>I64+J64+M64</f>
        <v>1700000</v>
      </c>
      <c r="F64" s="62">
        <v>0</v>
      </c>
      <c r="G64" s="44">
        <v>200000</v>
      </c>
      <c r="H64" s="44">
        <v>200000</v>
      </c>
      <c r="I64" s="44">
        <v>200000</v>
      </c>
      <c r="J64" s="44">
        <v>500000</v>
      </c>
      <c r="K64" s="148">
        <v>0</v>
      </c>
      <c r="L64" s="149"/>
      <c r="M64" s="46">
        <v>1000000</v>
      </c>
      <c r="N64" s="41" t="s">
        <v>152</v>
      </c>
    </row>
    <row r="65" spans="1:14" ht="54" customHeight="1">
      <c r="A65" s="73" t="s">
        <v>250</v>
      </c>
      <c r="B65" s="14" t="s">
        <v>274</v>
      </c>
      <c r="C65" s="43">
        <v>900</v>
      </c>
      <c r="D65" s="43">
        <v>90095</v>
      </c>
      <c r="E65" s="44">
        <f>J65</f>
        <v>100000</v>
      </c>
      <c r="F65" s="62">
        <v>0</v>
      </c>
      <c r="G65" s="44">
        <v>200000</v>
      </c>
      <c r="H65" s="44">
        <v>200000</v>
      </c>
      <c r="I65" s="44">
        <v>0</v>
      </c>
      <c r="J65" s="44">
        <v>100000</v>
      </c>
      <c r="K65" s="148">
        <v>0</v>
      </c>
      <c r="L65" s="149"/>
      <c r="M65" s="46">
        <v>0</v>
      </c>
      <c r="N65" s="41" t="s">
        <v>146</v>
      </c>
    </row>
    <row r="66" spans="1:14" ht="57.75" customHeight="1">
      <c r="A66" s="73" t="s">
        <v>251</v>
      </c>
      <c r="B66" s="14" t="s">
        <v>86</v>
      </c>
      <c r="C66" s="43">
        <v>900</v>
      </c>
      <c r="D66" s="43">
        <v>90095</v>
      </c>
      <c r="E66" s="44">
        <f>J66</f>
        <v>50000</v>
      </c>
      <c r="F66" s="62">
        <v>0</v>
      </c>
      <c r="G66" s="44">
        <v>0</v>
      </c>
      <c r="H66" s="44">
        <v>0</v>
      </c>
      <c r="I66" s="44">
        <v>0</v>
      </c>
      <c r="J66" s="44">
        <v>50000</v>
      </c>
      <c r="K66" s="148">
        <v>0</v>
      </c>
      <c r="L66" s="149"/>
      <c r="M66" s="46">
        <v>0</v>
      </c>
      <c r="N66" s="41" t="s">
        <v>151</v>
      </c>
    </row>
    <row r="67" spans="1:14" ht="42" customHeight="1">
      <c r="A67" s="73" t="s">
        <v>252</v>
      </c>
      <c r="B67" s="14" t="s">
        <v>87</v>
      </c>
      <c r="C67" s="43">
        <v>900</v>
      </c>
      <c r="D67" s="43">
        <v>90095</v>
      </c>
      <c r="E67" s="44">
        <f>F67+J67</f>
        <v>137836</v>
      </c>
      <c r="F67" s="62">
        <v>122836</v>
      </c>
      <c r="G67" s="44">
        <v>0</v>
      </c>
      <c r="H67" s="44">
        <v>0</v>
      </c>
      <c r="I67" s="44">
        <v>0</v>
      </c>
      <c r="J67" s="44">
        <v>15000</v>
      </c>
      <c r="K67" s="148">
        <v>0</v>
      </c>
      <c r="L67" s="149"/>
      <c r="M67" s="46">
        <v>0</v>
      </c>
      <c r="N67" s="41" t="s">
        <v>149</v>
      </c>
    </row>
    <row r="68" spans="1:14" s="86" customFormat="1" ht="82.5" customHeight="1">
      <c r="A68" s="73" t="s">
        <v>253</v>
      </c>
      <c r="B68" s="99" t="s">
        <v>88</v>
      </c>
      <c r="C68" s="102">
        <v>900</v>
      </c>
      <c r="D68" s="102">
        <v>90095</v>
      </c>
      <c r="E68" s="104">
        <f>J68</f>
        <v>20000</v>
      </c>
      <c r="F68" s="108">
        <v>0</v>
      </c>
      <c r="G68" s="104">
        <v>0</v>
      </c>
      <c r="H68" s="104">
        <v>0</v>
      </c>
      <c r="I68" s="104">
        <v>0</v>
      </c>
      <c r="J68" s="104">
        <v>20000</v>
      </c>
      <c r="K68" s="143">
        <v>0</v>
      </c>
      <c r="L68" s="144"/>
      <c r="M68" s="125">
        <v>0</v>
      </c>
      <c r="N68" s="129" t="s">
        <v>151</v>
      </c>
    </row>
    <row r="69" spans="1:14" ht="81" customHeight="1">
      <c r="A69" s="73" t="s">
        <v>254</v>
      </c>
      <c r="B69" s="14" t="s">
        <v>275</v>
      </c>
      <c r="C69" s="43">
        <v>900</v>
      </c>
      <c r="D69" s="43">
        <v>90095</v>
      </c>
      <c r="E69" s="44">
        <f>I69+J69+M69</f>
        <v>13248850</v>
      </c>
      <c r="F69" s="62">
        <v>0</v>
      </c>
      <c r="G69" s="44">
        <v>115620</v>
      </c>
      <c r="H69" s="44">
        <v>115620</v>
      </c>
      <c r="I69" s="44">
        <v>115620</v>
      </c>
      <c r="J69" s="44">
        <f>13133230-5000000</f>
        <v>8133230</v>
      </c>
      <c r="K69" s="148">
        <v>0</v>
      </c>
      <c r="L69" s="149"/>
      <c r="M69" s="46">
        <v>5000000</v>
      </c>
      <c r="N69" s="41" t="s">
        <v>152</v>
      </c>
    </row>
    <row r="70" spans="1:14" ht="42.75" customHeight="1">
      <c r="A70" s="73" t="s">
        <v>255</v>
      </c>
      <c r="B70" s="14" t="s">
        <v>276</v>
      </c>
      <c r="C70" s="43">
        <v>900</v>
      </c>
      <c r="D70" s="43">
        <v>90095</v>
      </c>
      <c r="E70" s="44">
        <f>J70</f>
        <v>20000</v>
      </c>
      <c r="F70" s="62">
        <v>0</v>
      </c>
      <c r="G70" s="44">
        <v>0</v>
      </c>
      <c r="H70" s="44">
        <v>0</v>
      </c>
      <c r="I70" s="44">
        <v>0</v>
      </c>
      <c r="J70" s="44">
        <v>20000</v>
      </c>
      <c r="K70" s="158">
        <v>0</v>
      </c>
      <c r="L70" s="159"/>
      <c r="M70" s="46">
        <v>0</v>
      </c>
      <c r="N70" s="50" t="s">
        <v>151</v>
      </c>
    </row>
    <row r="71" spans="1:14" ht="57" customHeight="1">
      <c r="A71" s="73" t="s">
        <v>256</v>
      </c>
      <c r="B71" s="14" t="s">
        <v>129</v>
      </c>
      <c r="C71" s="43">
        <v>900</v>
      </c>
      <c r="D71" s="43">
        <v>90095</v>
      </c>
      <c r="E71" s="44">
        <f>J71</f>
        <v>60000</v>
      </c>
      <c r="F71" s="62">
        <v>0</v>
      </c>
      <c r="G71" s="44">
        <v>0</v>
      </c>
      <c r="H71" s="44">
        <v>0</v>
      </c>
      <c r="I71" s="44">
        <v>0</v>
      </c>
      <c r="J71" s="44">
        <v>60000</v>
      </c>
      <c r="K71" s="158">
        <v>0</v>
      </c>
      <c r="L71" s="159"/>
      <c r="M71" s="46">
        <v>0</v>
      </c>
      <c r="N71" s="50" t="s">
        <v>151</v>
      </c>
    </row>
    <row r="72" spans="1:14" ht="39.75" customHeight="1">
      <c r="A72" s="73" t="s">
        <v>257</v>
      </c>
      <c r="B72" s="14" t="s">
        <v>130</v>
      </c>
      <c r="C72" s="43">
        <v>921</v>
      </c>
      <c r="D72" s="43">
        <v>92109</v>
      </c>
      <c r="E72" s="44">
        <f>J72</f>
        <v>50000</v>
      </c>
      <c r="F72" s="62">
        <v>0</v>
      </c>
      <c r="G72" s="44">
        <v>0</v>
      </c>
      <c r="H72" s="44">
        <v>0</v>
      </c>
      <c r="I72" s="44">
        <v>0</v>
      </c>
      <c r="J72" s="44">
        <v>50000</v>
      </c>
      <c r="K72" s="148">
        <v>0</v>
      </c>
      <c r="L72" s="149"/>
      <c r="M72" s="46">
        <v>0</v>
      </c>
      <c r="N72" s="50" t="s">
        <v>151</v>
      </c>
    </row>
    <row r="73" spans="1:14" s="69" customFormat="1" ht="59.25" customHeight="1">
      <c r="A73" s="73" t="s">
        <v>258</v>
      </c>
      <c r="B73" s="14" t="s">
        <v>277</v>
      </c>
      <c r="C73" s="43">
        <v>921</v>
      </c>
      <c r="D73" s="43">
        <v>92195</v>
      </c>
      <c r="E73" s="44">
        <f>I73+J73</f>
        <v>490000</v>
      </c>
      <c r="F73" s="62">
        <v>0</v>
      </c>
      <c r="G73" s="44">
        <v>300000</v>
      </c>
      <c r="H73" s="44">
        <v>300000</v>
      </c>
      <c r="I73" s="44">
        <v>300000</v>
      </c>
      <c r="J73" s="44">
        <v>190000</v>
      </c>
      <c r="K73" s="148">
        <v>0</v>
      </c>
      <c r="L73" s="147"/>
      <c r="M73" s="46">
        <v>0</v>
      </c>
      <c r="N73" s="41" t="s">
        <v>146</v>
      </c>
    </row>
    <row r="74" spans="1:14" ht="69.75" customHeight="1">
      <c r="A74" s="73" t="s">
        <v>259</v>
      </c>
      <c r="B74" s="14" t="s">
        <v>278</v>
      </c>
      <c r="C74" s="43">
        <v>921</v>
      </c>
      <c r="D74" s="43">
        <v>92195</v>
      </c>
      <c r="E74" s="44">
        <f>J74+I74</f>
        <v>1450000</v>
      </c>
      <c r="F74" s="62">
        <v>0</v>
      </c>
      <c r="G74" s="44">
        <v>380000</v>
      </c>
      <c r="H74" s="44">
        <v>380000</v>
      </c>
      <c r="I74" s="44">
        <v>700000</v>
      </c>
      <c r="J74" s="44">
        <v>750000</v>
      </c>
      <c r="K74" s="148">
        <v>0</v>
      </c>
      <c r="L74" s="149"/>
      <c r="M74" s="46">
        <v>0</v>
      </c>
      <c r="N74" s="50" t="s">
        <v>146</v>
      </c>
    </row>
    <row r="75" spans="1:14" ht="93.75" customHeight="1">
      <c r="A75" s="73" t="s">
        <v>260</v>
      </c>
      <c r="B75" s="14" t="s">
        <v>89</v>
      </c>
      <c r="C75" s="43">
        <v>926</v>
      </c>
      <c r="D75" s="43">
        <v>92601</v>
      </c>
      <c r="E75" s="44">
        <f>F75+I75+J75</f>
        <v>176000</v>
      </c>
      <c r="F75" s="62">
        <v>6000</v>
      </c>
      <c r="G75" s="44">
        <v>50000</v>
      </c>
      <c r="H75" s="44">
        <v>50000</v>
      </c>
      <c r="I75" s="44">
        <v>50000</v>
      </c>
      <c r="J75" s="42">
        <v>120000</v>
      </c>
      <c r="K75" s="148">
        <v>0</v>
      </c>
      <c r="L75" s="147"/>
      <c r="M75" s="46">
        <v>0</v>
      </c>
      <c r="N75" s="41" t="s">
        <v>149</v>
      </c>
    </row>
    <row r="76" spans="1:14" ht="110.25" customHeight="1">
      <c r="A76" s="73" t="s">
        <v>261</v>
      </c>
      <c r="B76" s="14" t="s">
        <v>269</v>
      </c>
      <c r="C76" s="43">
        <v>926</v>
      </c>
      <c r="D76" s="43">
        <v>92601</v>
      </c>
      <c r="E76" s="44">
        <f>I76+J76+M76</f>
        <v>4877448</v>
      </c>
      <c r="F76" s="62">
        <v>0</v>
      </c>
      <c r="G76" s="44">
        <v>142363</v>
      </c>
      <c r="H76" s="44">
        <v>142363</v>
      </c>
      <c r="I76" s="44">
        <v>142363</v>
      </c>
      <c r="J76" s="42">
        <f>4438385-2000000</f>
        <v>2438385</v>
      </c>
      <c r="K76" s="148">
        <v>0</v>
      </c>
      <c r="L76" s="149"/>
      <c r="M76" s="46">
        <f>296700+2000000</f>
        <v>2296700</v>
      </c>
      <c r="N76" s="41" t="s">
        <v>152</v>
      </c>
    </row>
    <row r="77" spans="1:14" s="69" customFormat="1" ht="112.5" customHeight="1">
      <c r="A77" s="73" t="s">
        <v>262</v>
      </c>
      <c r="B77" s="14" t="s">
        <v>282</v>
      </c>
      <c r="C77" s="43">
        <v>926</v>
      </c>
      <c r="D77" s="43">
        <v>92601</v>
      </c>
      <c r="E77" s="44">
        <f>I77+J77</f>
        <v>1160000</v>
      </c>
      <c r="F77" s="62">
        <v>0</v>
      </c>
      <c r="G77" s="44">
        <v>900000</v>
      </c>
      <c r="H77" s="44">
        <v>900000</v>
      </c>
      <c r="I77" s="44">
        <v>70000</v>
      </c>
      <c r="J77" s="42">
        <v>1090000</v>
      </c>
      <c r="K77" s="148">
        <v>0</v>
      </c>
      <c r="L77" s="149"/>
      <c r="M77" s="46">
        <v>0</v>
      </c>
      <c r="N77" s="41" t="s">
        <v>146</v>
      </c>
    </row>
    <row r="78" spans="1:14" s="69" customFormat="1" ht="95.25" customHeight="1">
      <c r="A78" s="73" t="s">
        <v>263</v>
      </c>
      <c r="B78" s="14" t="s">
        <v>153</v>
      </c>
      <c r="C78" s="43">
        <v>926</v>
      </c>
      <c r="D78" s="43">
        <v>92601</v>
      </c>
      <c r="E78" s="44">
        <f>J78</f>
        <v>100000</v>
      </c>
      <c r="F78" s="62">
        <v>0</v>
      </c>
      <c r="G78" s="44">
        <v>0</v>
      </c>
      <c r="H78" s="44">
        <v>0</v>
      </c>
      <c r="I78" s="44">
        <v>0</v>
      </c>
      <c r="J78" s="42">
        <v>100000</v>
      </c>
      <c r="K78" s="148">
        <v>0</v>
      </c>
      <c r="L78" s="142"/>
      <c r="M78" s="46">
        <v>0</v>
      </c>
      <c r="N78" s="41" t="s">
        <v>151</v>
      </c>
    </row>
    <row r="79" spans="1:14" ht="28.5" customHeight="1">
      <c r="A79" s="133" t="s">
        <v>138</v>
      </c>
      <c r="B79" s="134"/>
      <c r="C79" s="134"/>
      <c r="D79" s="135"/>
      <c r="E79" s="34">
        <f aca="true" t="shared" si="0" ref="E79:K79">SUM(E17:E78)</f>
        <v>149960127.88</v>
      </c>
      <c r="F79" s="109">
        <f t="shared" si="0"/>
        <v>11366580</v>
      </c>
      <c r="G79" s="34">
        <f t="shared" si="0"/>
        <v>12264841</v>
      </c>
      <c r="H79" s="34">
        <f t="shared" si="0"/>
        <v>12824841</v>
      </c>
      <c r="I79" s="34">
        <f t="shared" si="0"/>
        <v>11188841</v>
      </c>
      <c r="J79" s="34">
        <f t="shared" si="0"/>
        <v>39994930.510000005</v>
      </c>
      <c r="K79" s="189">
        <f t="shared" si="0"/>
        <v>0</v>
      </c>
      <c r="L79" s="190"/>
      <c r="M79" s="35">
        <f>SUM(M17:M78)</f>
        <v>87409776.37</v>
      </c>
      <c r="N79" s="43"/>
    </row>
    <row r="80" spans="1:14" ht="18.75" customHeight="1">
      <c r="A80" s="204" t="s">
        <v>51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6"/>
    </row>
    <row r="81" spans="1:14" ht="20.25" customHeight="1">
      <c r="A81" s="7" t="s">
        <v>14</v>
      </c>
      <c r="B81" s="186" t="s">
        <v>17</v>
      </c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8"/>
    </row>
    <row r="82" spans="1:14" ht="111.75" customHeight="1">
      <c r="A82" s="8">
        <v>1</v>
      </c>
      <c r="B82" s="14" t="s">
        <v>18</v>
      </c>
      <c r="C82" s="39">
        <v>700</v>
      </c>
      <c r="D82" s="39">
        <v>70005</v>
      </c>
      <c r="E82" s="42">
        <v>130000</v>
      </c>
      <c r="F82" s="110">
        <v>0</v>
      </c>
      <c r="G82" s="42">
        <v>0</v>
      </c>
      <c r="H82" s="42">
        <v>0</v>
      </c>
      <c r="I82" s="42">
        <v>0</v>
      </c>
      <c r="J82" s="42">
        <v>130000</v>
      </c>
      <c r="K82" s="148">
        <v>0</v>
      </c>
      <c r="L82" s="147"/>
      <c r="M82" s="38">
        <v>0</v>
      </c>
      <c r="N82" s="41" t="s">
        <v>151</v>
      </c>
    </row>
    <row r="83" spans="1:14" ht="31.5" customHeight="1">
      <c r="A83" s="207" t="s">
        <v>52</v>
      </c>
      <c r="B83" s="208"/>
      <c r="C83" s="208"/>
      <c r="D83" s="209"/>
      <c r="E83" s="42">
        <f aca="true" t="shared" si="1" ref="E83:K83">SUM(E82)</f>
        <v>130000</v>
      </c>
      <c r="F83" s="110">
        <f t="shared" si="1"/>
        <v>0</v>
      </c>
      <c r="G83" s="40">
        <f t="shared" si="1"/>
        <v>0</v>
      </c>
      <c r="H83" s="40">
        <f>SUM(H82)</f>
        <v>0</v>
      </c>
      <c r="I83" s="40">
        <f>SUM(I82)</f>
        <v>0</v>
      </c>
      <c r="J83" s="40">
        <f t="shared" si="1"/>
        <v>130000</v>
      </c>
      <c r="K83" s="148">
        <f t="shared" si="1"/>
        <v>0</v>
      </c>
      <c r="L83" s="147"/>
      <c r="M83" s="38">
        <f>SUM(M82)</f>
        <v>0</v>
      </c>
      <c r="N83" s="36"/>
    </row>
    <row r="84" spans="1:14" ht="18" customHeight="1">
      <c r="A84" s="150" t="s">
        <v>53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2"/>
    </row>
    <row r="85" spans="1:14" ht="14.25">
      <c r="A85" s="30" t="s">
        <v>14</v>
      </c>
      <c r="B85" s="153" t="s">
        <v>17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5"/>
    </row>
    <row r="86" spans="1:14" ht="57" customHeight="1">
      <c r="A86" s="6">
        <v>1</v>
      </c>
      <c r="B86" s="14" t="s">
        <v>109</v>
      </c>
      <c r="C86" s="43">
        <v>754</v>
      </c>
      <c r="D86" s="43">
        <v>75412</v>
      </c>
      <c r="E86" s="44">
        <v>400000</v>
      </c>
      <c r="F86" s="62">
        <v>0</v>
      </c>
      <c r="G86" s="44">
        <v>0</v>
      </c>
      <c r="H86" s="44">
        <v>0</v>
      </c>
      <c r="I86" s="44">
        <v>0</v>
      </c>
      <c r="J86" s="44">
        <v>400000</v>
      </c>
      <c r="K86" s="158">
        <v>0</v>
      </c>
      <c r="L86" s="141"/>
      <c r="M86" s="46">
        <v>0</v>
      </c>
      <c r="N86" s="37" t="s">
        <v>96</v>
      </c>
    </row>
    <row r="87" spans="1:14" ht="91.5" customHeight="1">
      <c r="A87" s="11">
        <v>2</v>
      </c>
      <c r="B87" s="14" t="s">
        <v>283</v>
      </c>
      <c r="C87" s="43">
        <v>754</v>
      </c>
      <c r="D87" s="43">
        <v>75414</v>
      </c>
      <c r="E87" s="44">
        <v>800000</v>
      </c>
      <c r="F87" s="62">
        <v>0</v>
      </c>
      <c r="G87" s="44">
        <v>0</v>
      </c>
      <c r="H87" s="44">
        <v>0</v>
      </c>
      <c r="I87" s="44">
        <v>0</v>
      </c>
      <c r="J87" s="44">
        <v>800000</v>
      </c>
      <c r="K87" s="158">
        <v>0</v>
      </c>
      <c r="L87" s="159"/>
      <c r="M87" s="46">
        <v>0</v>
      </c>
      <c r="N87" s="37" t="s">
        <v>96</v>
      </c>
    </row>
    <row r="88" spans="1:14" ht="21" customHeight="1">
      <c r="A88" s="153" t="s">
        <v>54</v>
      </c>
      <c r="B88" s="154"/>
      <c r="C88" s="154"/>
      <c r="D88" s="155"/>
      <c r="E88" s="40">
        <f>E86+E87</f>
        <v>1200000</v>
      </c>
      <c r="F88" s="61">
        <f>SUM(F86:F86)</f>
        <v>0</v>
      </c>
      <c r="G88" s="40">
        <f>SUM(G86:G87)</f>
        <v>0</v>
      </c>
      <c r="H88" s="40">
        <f>SUM(H86:H87)</f>
        <v>0</v>
      </c>
      <c r="I88" s="40">
        <f>SUM(I86:I87)</f>
        <v>0</v>
      </c>
      <c r="J88" s="40">
        <f>SUM(J86:J87)</f>
        <v>1200000</v>
      </c>
      <c r="K88" s="140">
        <f>SUM(K86:K87)</f>
        <v>0</v>
      </c>
      <c r="L88" s="141"/>
      <c r="M88" s="52">
        <f>SUM(,M86:M86)</f>
        <v>0</v>
      </c>
      <c r="N88" s="130"/>
    </row>
    <row r="89" spans="1:14" ht="14.25">
      <c r="A89" s="150" t="s">
        <v>49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2"/>
    </row>
    <row r="90" spans="1:14" ht="14.25">
      <c r="A90" s="12" t="s">
        <v>14</v>
      </c>
      <c r="B90" s="198" t="s">
        <v>17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</row>
    <row r="91" spans="1:14" ht="81" customHeight="1">
      <c r="A91" s="17">
        <v>1</v>
      </c>
      <c r="B91" s="14" t="s">
        <v>284</v>
      </c>
      <c r="C91" s="43">
        <v>600</v>
      </c>
      <c r="D91" s="43">
        <v>60004</v>
      </c>
      <c r="E91" s="44">
        <f>J91+M91</f>
        <v>2656800</v>
      </c>
      <c r="F91" s="62">
        <v>0</v>
      </c>
      <c r="G91" s="44">
        <v>0</v>
      </c>
      <c r="H91" s="44">
        <v>0</v>
      </c>
      <c r="I91" s="44">
        <v>0</v>
      </c>
      <c r="J91" s="44">
        <v>885600</v>
      </c>
      <c r="K91" s="158">
        <v>0</v>
      </c>
      <c r="L91" s="141"/>
      <c r="M91" s="44">
        <v>1771200</v>
      </c>
      <c r="N91" s="37" t="s">
        <v>94</v>
      </c>
    </row>
    <row r="92" spans="1:14" ht="18.75" customHeight="1">
      <c r="A92" s="201" t="s">
        <v>50</v>
      </c>
      <c r="B92" s="202"/>
      <c r="C92" s="202"/>
      <c r="D92" s="203"/>
      <c r="E92" s="40">
        <f>SUM(E91:E91)</f>
        <v>2656800</v>
      </c>
      <c r="F92" s="61">
        <f>+F91</f>
        <v>0</v>
      </c>
      <c r="G92" s="40">
        <f>SUM(G91:G91)</f>
        <v>0</v>
      </c>
      <c r="H92" s="40">
        <f>SUM(H91:H91)</f>
        <v>0</v>
      </c>
      <c r="I92" s="40">
        <f>SUM(I91:I91)</f>
        <v>0</v>
      </c>
      <c r="J92" s="40">
        <f>SUM(J91:J91)</f>
        <v>885600</v>
      </c>
      <c r="K92" s="140">
        <f>SUM(K91:K91)</f>
        <v>0</v>
      </c>
      <c r="L92" s="163"/>
      <c r="M92" s="52">
        <f>M91</f>
        <v>1771200</v>
      </c>
      <c r="N92" s="17"/>
    </row>
    <row r="93" spans="1:14" ht="18" customHeight="1">
      <c r="A93" s="150" t="s">
        <v>19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2"/>
    </row>
    <row r="94" spans="1:14" ht="14.25">
      <c r="A94" s="10" t="s">
        <v>14</v>
      </c>
      <c r="B94" s="153" t="s">
        <v>16</v>
      </c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5"/>
    </row>
    <row r="95" spans="1:14" ht="42" customHeight="1">
      <c r="A95" s="11">
        <v>1</v>
      </c>
      <c r="B95" s="13" t="s">
        <v>154</v>
      </c>
      <c r="C95" s="78">
        <v>600</v>
      </c>
      <c r="D95" s="79">
        <v>60016</v>
      </c>
      <c r="E95" s="33">
        <v>36000</v>
      </c>
      <c r="F95" s="48">
        <v>0</v>
      </c>
      <c r="G95" s="33">
        <v>0</v>
      </c>
      <c r="H95" s="33">
        <v>0</v>
      </c>
      <c r="I95" s="33">
        <v>0</v>
      </c>
      <c r="J95" s="33">
        <v>36000</v>
      </c>
      <c r="K95" s="148">
        <v>0</v>
      </c>
      <c r="L95" s="147"/>
      <c r="M95" s="33">
        <v>0</v>
      </c>
      <c r="N95" s="37" t="s">
        <v>96</v>
      </c>
    </row>
    <row r="96" spans="1:14" ht="42.75" customHeight="1">
      <c r="A96" s="11">
        <v>2</v>
      </c>
      <c r="B96" s="14" t="s">
        <v>155</v>
      </c>
      <c r="C96" s="78">
        <v>600</v>
      </c>
      <c r="D96" s="79">
        <v>60016</v>
      </c>
      <c r="E96" s="33">
        <v>20000</v>
      </c>
      <c r="F96" s="48">
        <v>0</v>
      </c>
      <c r="G96" s="33">
        <v>0</v>
      </c>
      <c r="H96" s="33">
        <v>0</v>
      </c>
      <c r="I96" s="33">
        <v>0</v>
      </c>
      <c r="J96" s="33">
        <v>20000</v>
      </c>
      <c r="K96" s="148">
        <v>0</v>
      </c>
      <c r="L96" s="147"/>
      <c r="M96" s="33">
        <v>0</v>
      </c>
      <c r="N96" s="37" t="s">
        <v>96</v>
      </c>
    </row>
    <row r="97" spans="1:14" ht="42" customHeight="1">
      <c r="A97" s="11">
        <v>3</v>
      </c>
      <c r="B97" s="14" t="s">
        <v>156</v>
      </c>
      <c r="C97" s="78">
        <v>600</v>
      </c>
      <c r="D97" s="79">
        <v>60016</v>
      </c>
      <c r="E97" s="33">
        <v>35000</v>
      </c>
      <c r="F97" s="48">
        <v>0</v>
      </c>
      <c r="G97" s="33">
        <v>0</v>
      </c>
      <c r="H97" s="33">
        <v>0</v>
      </c>
      <c r="I97" s="33">
        <v>0</v>
      </c>
      <c r="J97" s="33">
        <v>35000</v>
      </c>
      <c r="K97" s="156">
        <v>0</v>
      </c>
      <c r="L97" s="156"/>
      <c r="M97" s="33">
        <v>0</v>
      </c>
      <c r="N97" s="37" t="s">
        <v>96</v>
      </c>
    </row>
    <row r="98" spans="1:14" ht="54" customHeight="1">
      <c r="A98" s="11">
        <v>4</v>
      </c>
      <c r="B98" s="16" t="s">
        <v>157</v>
      </c>
      <c r="C98" s="78">
        <v>600</v>
      </c>
      <c r="D98" s="79">
        <v>60016</v>
      </c>
      <c r="E98" s="33">
        <v>59000</v>
      </c>
      <c r="F98" s="48">
        <v>0</v>
      </c>
      <c r="G98" s="33">
        <v>0</v>
      </c>
      <c r="H98" s="33">
        <v>0</v>
      </c>
      <c r="I98" s="33">
        <v>0</v>
      </c>
      <c r="J98" s="33">
        <v>59000</v>
      </c>
      <c r="K98" s="158">
        <v>0</v>
      </c>
      <c r="L98" s="141"/>
      <c r="M98" s="33">
        <v>0</v>
      </c>
      <c r="N98" s="37" t="s">
        <v>96</v>
      </c>
    </row>
    <row r="99" spans="1:14" ht="69.75" customHeight="1">
      <c r="A99" s="11">
        <v>5</v>
      </c>
      <c r="B99" s="14" t="s">
        <v>158</v>
      </c>
      <c r="C99" s="78">
        <v>600</v>
      </c>
      <c r="D99" s="79">
        <v>60016</v>
      </c>
      <c r="E99" s="33">
        <v>120000</v>
      </c>
      <c r="F99" s="48">
        <v>0</v>
      </c>
      <c r="G99" s="33">
        <v>0</v>
      </c>
      <c r="H99" s="33">
        <v>0</v>
      </c>
      <c r="I99" s="33">
        <v>0</v>
      </c>
      <c r="J99" s="33">
        <v>120000</v>
      </c>
      <c r="K99" s="158">
        <v>0</v>
      </c>
      <c r="L99" s="141"/>
      <c r="M99" s="33">
        <v>0</v>
      </c>
      <c r="N99" s="37" t="s">
        <v>96</v>
      </c>
    </row>
    <row r="100" spans="1:14" ht="31.5" customHeight="1">
      <c r="A100" s="11">
        <v>6</v>
      </c>
      <c r="B100" s="17" t="s">
        <v>159</v>
      </c>
      <c r="C100" s="78">
        <v>600</v>
      </c>
      <c r="D100" s="79">
        <v>60016</v>
      </c>
      <c r="E100" s="33">
        <v>20000</v>
      </c>
      <c r="F100" s="48">
        <v>0</v>
      </c>
      <c r="G100" s="33">
        <v>0</v>
      </c>
      <c r="H100" s="33">
        <v>0</v>
      </c>
      <c r="I100" s="33">
        <v>0</v>
      </c>
      <c r="J100" s="33">
        <v>20000</v>
      </c>
      <c r="K100" s="158">
        <v>0</v>
      </c>
      <c r="L100" s="141"/>
      <c r="M100" s="33">
        <v>0</v>
      </c>
      <c r="N100" s="37" t="s">
        <v>96</v>
      </c>
    </row>
    <row r="101" spans="1:14" ht="36" customHeight="1">
      <c r="A101" s="11">
        <v>7</v>
      </c>
      <c r="B101" s="14" t="s">
        <v>161</v>
      </c>
      <c r="C101" s="78">
        <v>600</v>
      </c>
      <c r="D101" s="79">
        <v>60016</v>
      </c>
      <c r="E101" s="33">
        <v>54000</v>
      </c>
      <c r="F101" s="48">
        <v>0</v>
      </c>
      <c r="G101" s="33">
        <v>0</v>
      </c>
      <c r="H101" s="33">
        <v>0</v>
      </c>
      <c r="I101" s="33">
        <v>0</v>
      </c>
      <c r="J101" s="33">
        <v>54000</v>
      </c>
      <c r="K101" s="158">
        <v>0</v>
      </c>
      <c r="L101" s="141"/>
      <c r="M101" s="33">
        <v>0</v>
      </c>
      <c r="N101" s="37" t="s">
        <v>96</v>
      </c>
    </row>
    <row r="102" spans="1:14" ht="57.75" customHeight="1">
      <c r="A102" s="11">
        <v>8</v>
      </c>
      <c r="B102" s="14" t="s">
        <v>160</v>
      </c>
      <c r="C102" s="78">
        <v>600</v>
      </c>
      <c r="D102" s="79">
        <v>60016</v>
      </c>
      <c r="E102" s="33">
        <v>20000</v>
      </c>
      <c r="F102" s="48">
        <v>0</v>
      </c>
      <c r="G102" s="33">
        <v>0</v>
      </c>
      <c r="H102" s="33">
        <v>0</v>
      </c>
      <c r="I102" s="33">
        <v>0</v>
      </c>
      <c r="J102" s="33">
        <v>20000</v>
      </c>
      <c r="K102" s="158">
        <v>0</v>
      </c>
      <c r="L102" s="141"/>
      <c r="M102" s="33">
        <v>0</v>
      </c>
      <c r="N102" s="37" t="s">
        <v>96</v>
      </c>
    </row>
    <row r="103" spans="1:14" ht="44.25" customHeight="1">
      <c r="A103" s="11">
        <v>9</v>
      </c>
      <c r="B103" s="14" t="s">
        <v>162</v>
      </c>
      <c r="C103" s="78">
        <v>600</v>
      </c>
      <c r="D103" s="79">
        <v>60016</v>
      </c>
      <c r="E103" s="33">
        <f>J103+M103</f>
        <v>32000</v>
      </c>
      <c r="F103" s="48">
        <v>0</v>
      </c>
      <c r="G103" s="33">
        <v>0</v>
      </c>
      <c r="H103" s="33">
        <v>0</v>
      </c>
      <c r="I103" s="33">
        <v>0</v>
      </c>
      <c r="J103" s="33">
        <v>32000</v>
      </c>
      <c r="K103" s="158">
        <v>0</v>
      </c>
      <c r="L103" s="141"/>
      <c r="M103" s="33">
        <v>0</v>
      </c>
      <c r="N103" s="37" t="s">
        <v>96</v>
      </c>
    </row>
    <row r="104" spans="1:14" ht="33" customHeight="1">
      <c r="A104" s="11">
        <v>10</v>
      </c>
      <c r="B104" s="14" t="s">
        <v>163</v>
      </c>
      <c r="C104" s="78">
        <v>600</v>
      </c>
      <c r="D104" s="79">
        <v>60016</v>
      </c>
      <c r="E104" s="33">
        <v>35000</v>
      </c>
      <c r="F104" s="48">
        <v>0</v>
      </c>
      <c r="G104" s="33">
        <v>0</v>
      </c>
      <c r="H104" s="33">
        <v>0</v>
      </c>
      <c r="I104" s="33">
        <v>0</v>
      </c>
      <c r="J104" s="33">
        <v>35000</v>
      </c>
      <c r="K104" s="158">
        <v>0</v>
      </c>
      <c r="L104" s="141"/>
      <c r="M104" s="33">
        <v>0</v>
      </c>
      <c r="N104" s="37" t="s">
        <v>96</v>
      </c>
    </row>
    <row r="105" spans="1:14" ht="35.25" customHeight="1">
      <c r="A105" s="11">
        <v>11</v>
      </c>
      <c r="B105" s="14" t="s">
        <v>164</v>
      </c>
      <c r="C105" s="78">
        <v>600</v>
      </c>
      <c r="D105" s="79">
        <v>60016</v>
      </c>
      <c r="E105" s="33">
        <f>J105+M105</f>
        <v>32000</v>
      </c>
      <c r="F105" s="48">
        <v>0</v>
      </c>
      <c r="G105" s="33">
        <v>0</v>
      </c>
      <c r="H105" s="33">
        <v>0</v>
      </c>
      <c r="I105" s="33">
        <v>0</v>
      </c>
      <c r="J105" s="33">
        <v>32000</v>
      </c>
      <c r="K105" s="158">
        <v>0</v>
      </c>
      <c r="L105" s="141"/>
      <c r="M105" s="33">
        <v>0</v>
      </c>
      <c r="N105" s="37" t="s">
        <v>94</v>
      </c>
    </row>
    <row r="106" spans="1:14" ht="44.25" customHeight="1">
      <c r="A106" s="11">
        <v>12</v>
      </c>
      <c r="B106" s="14" t="s">
        <v>194</v>
      </c>
      <c r="C106" s="78">
        <v>600</v>
      </c>
      <c r="D106" s="79">
        <v>60016</v>
      </c>
      <c r="E106" s="33">
        <v>42000</v>
      </c>
      <c r="F106" s="48">
        <v>0</v>
      </c>
      <c r="G106" s="33">
        <v>0</v>
      </c>
      <c r="H106" s="33">
        <v>0</v>
      </c>
      <c r="I106" s="33">
        <v>0</v>
      </c>
      <c r="J106" s="33">
        <v>42000</v>
      </c>
      <c r="K106" s="158">
        <v>0</v>
      </c>
      <c r="L106" s="159"/>
      <c r="M106" s="33">
        <v>0</v>
      </c>
      <c r="N106" s="37" t="s">
        <v>96</v>
      </c>
    </row>
    <row r="107" spans="1:14" ht="30" customHeight="1">
      <c r="A107" s="11">
        <v>13</v>
      </c>
      <c r="B107" s="17" t="s">
        <v>165</v>
      </c>
      <c r="C107" s="78">
        <v>600</v>
      </c>
      <c r="D107" s="79">
        <v>60016</v>
      </c>
      <c r="E107" s="33">
        <f>J107+M107</f>
        <v>28000</v>
      </c>
      <c r="F107" s="48">
        <v>0</v>
      </c>
      <c r="G107" s="33">
        <v>0</v>
      </c>
      <c r="H107" s="33">
        <v>0</v>
      </c>
      <c r="I107" s="33">
        <v>0</v>
      </c>
      <c r="J107" s="33">
        <v>28000</v>
      </c>
      <c r="K107" s="158">
        <v>0</v>
      </c>
      <c r="L107" s="159"/>
      <c r="M107" s="33">
        <v>0</v>
      </c>
      <c r="N107" s="37" t="s">
        <v>96</v>
      </c>
    </row>
    <row r="108" spans="1:14" ht="33.75" customHeight="1">
      <c r="A108" s="11">
        <v>14</v>
      </c>
      <c r="B108" s="14" t="s">
        <v>166</v>
      </c>
      <c r="C108" s="80">
        <v>600</v>
      </c>
      <c r="D108" s="81">
        <v>60016</v>
      </c>
      <c r="E108" s="33">
        <f>J108+M108</f>
        <v>85000</v>
      </c>
      <c r="F108" s="48">
        <v>0</v>
      </c>
      <c r="G108" s="33">
        <v>0</v>
      </c>
      <c r="H108" s="33">
        <v>0</v>
      </c>
      <c r="I108" s="33">
        <v>0</v>
      </c>
      <c r="J108" s="33">
        <v>85000</v>
      </c>
      <c r="K108" s="158">
        <v>0</v>
      </c>
      <c r="L108" s="196"/>
      <c r="M108" s="33">
        <v>0</v>
      </c>
      <c r="N108" s="37" t="s">
        <v>96</v>
      </c>
    </row>
    <row r="109" spans="1:14" ht="31.5" customHeight="1">
      <c r="A109" s="11">
        <v>15</v>
      </c>
      <c r="B109" s="14" t="s">
        <v>167</v>
      </c>
      <c r="C109" s="82">
        <v>600</v>
      </c>
      <c r="D109" s="41">
        <v>60016</v>
      </c>
      <c r="E109" s="33">
        <f>J109+M109</f>
        <v>35000</v>
      </c>
      <c r="F109" s="48">
        <v>0</v>
      </c>
      <c r="G109" s="33">
        <v>0</v>
      </c>
      <c r="H109" s="33">
        <v>0</v>
      </c>
      <c r="I109" s="33">
        <v>0</v>
      </c>
      <c r="J109" s="33">
        <v>35000</v>
      </c>
      <c r="K109" s="148">
        <v>0</v>
      </c>
      <c r="L109" s="149"/>
      <c r="M109" s="49">
        <v>0</v>
      </c>
      <c r="N109" s="37" t="s">
        <v>96</v>
      </c>
    </row>
    <row r="110" spans="1:14" ht="33" customHeight="1">
      <c r="A110" s="11">
        <v>16</v>
      </c>
      <c r="B110" s="14" t="s">
        <v>168</v>
      </c>
      <c r="C110" s="82">
        <v>600</v>
      </c>
      <c r="D110" s="41">
        <v>60016</v>
      </c>
      <c r="E110" s="33">
        <f>J110+M110</f>
        <v>32000</v>
      </c>
      <c r="F110" s="48">
        <v>0</v>
      </c>
      <c r="G110" s="33">
        <v>0</v>
      </c>
      <c r="H110" s="33">
        <v>0</v>
      </c>
      <c r="I110" s="33">
        <v>0</v>
      </c>
      <c r="J110" s="33">
        <v>32000</v>
      </c>
      <c r="K110" s="158">
        <v>0</v>
      </c>
      <c r="L110" s="159"/>
      <c r="M110" s="49">
        <v>0</v>
      </c>
      <c r="N110" s="37" t="s">
        <v>96</v>
      </c>
    </row>
    <row r="111" spans="1:14" ht="71.25" customHeight="1">
      <c r="A111" s="11">
        <v>17</v>
      </c>
      <c r="B111" s="14" t="s">
        <v>200</v>
      </c>
      <c r="C111" s="82">
        <v>600</v>
      </c>
      <c r="D111" s="41">
        <v>60016</v>
      </c>
      <c r="E111" s="33">
        <v>120000</v>
      </c>
      <c r="F111" s="48">
        <v>0</v>
      </c>
      <c r="G111" s="33">
        <v>0</v>
      </c>
      <c r="H111" s="33">
        <v>0</v>
      </c>
      <c r="I111" s="33">
        <v>0</v>
      </c>
      <c r="J111" s="33">
        <v>120000</v>
      </c>
      <c r="K111" s="158">
        <v>0</v>
      </c>
      <c r="L111" s="159"/>
      <c r="M111" s="49">
        <v>0</v>
      </c>
      <c r="N111" s="37" t="s">
        <v>96</v>
      </c>
    </row>
    <row r="112" spans="1:14" ht="54.75" customHeight="1">
      <c r="A112" s="11">
        <v>18</v>
      </c>
      <c r="B112" s="14" t="s">
        <v>169</v>
      </c>
      <c r="C112" s="82">
        <v>600</v>
      </c>
      <c r="D112" s="41">
        <v>60016</v>
      </c>
      <c r="E112" s="33">
        <f aca="true" t="shared" si="2" ref="E112:E117">J112+M112</f>
        <v>15000</v>
      </c>
      <c r="F112" s="48">
        <v>0</v>
      </c>
      <c r="G112" s="33">
        <v>0</v>
      </c>
      <c r="H112" s="33">
        <v>0</v>
      </c>
      <c r="I112" s="33">
        <v>0</v>
      </c>
      <c r="J112" s="33">
        <v>15000</v>
      </c>
      <c r="K112" s="158">
        <v>0</v>
      </c>
      <c r="L112" s="159"/>
      <c r="M112" s="49">
        <v>0</v>
      </c>
      <c r="N112" s="37" t="s">
        <v>96</v>
      </c>
    </row>
    <row r="113" spans="1:14" ht="31.5" customHeight="1">
      <c r="A113" s="11">
        <v>19</v>
      </c>
      <c r="B113" s="14" t="s">
        <v>170</v>
      </c>
      <c r="C113" s="82">
        <v>600</v>
      </c>
      <c r="D113" s="41">
        <v>60016</v>
      </c>
      <c r="E113" s="33">
        <f t="shared" si="2"/>
        <v>28000</v>
      </c>
      <c r="F113" s="48">
        <v>0</v>
      </c>
      <c r="G113" s="33">
        <v>0</v>
      </c>
      <c r="H113" s="33">
        <v>0</v>
      </c>
      <c r="I113" s="33">
        <v>0</v>
      </c>
      <c r="J113" s="33">
        <v>28000</v>
      </c>
      <c r="K113" s="158">
        <v>0</v>
      </c>
      <c r="L113" s="159"/>
      <c r="M113" s="49">
        <v>0</v>
      </c>
      <c r="N113" s="37" t="s">
        <v>96</v>
      </c>
    </row>
    <row r="114" spans="1:14" ht="58.5" customHeight="1">
      <c r="A114" s="11">
        <v>20</v>
      </c>
      <c r="B114" s="14" t="s">
        <v>171</v>
      </c>
      <c r="C114" s="82">
        <v>600</v>
      </c>
      <c r="D114" s="41">
        <v>60016</v>
      </c>
      <c r="E114" s="33">
        <f t="shared" si="2"/>
        <v>25000</v>
      </c>
      <c r="F114" s="48">
        <v>0</v>
      </c>
      <c r="G114" s="33">
        <v>0</v>
      </c>
      <c r="H114" s="33">
        <v>0</v>
      </c>
      <c r="I114" s="33">
        <v>0</v>
      </c>
      <c r="J114" s="33">
        <v>25000</v>
      </c>
      <c r="K114" s="158">
        <v>0</v>
      </c>
      <c r="L114" s="159"/>
      <c r="M114" s="49">
        <v>0</v>
      </c>
      <c r="N114" s="37" t="s">
        <v>96</v>
      </c>
    </row>
    <row r="115" spans="1:14" ht="42" customHeight="1">
      <c r="A115" s="11">
        <v>21</v>
      </c>
      <c r="B115" s="14" t="s">
        <v>172</v>
      </c>
      <c r="C115" s="82">
        <v>600</v>
      </c>
      <c r="D115" s="41">
        <v>60016</v>
      </c>
      <c r="E115" s="33">
        <v>10000</v>
      </c>
      <c r="F115" s="48">
        <v>0</v>
      </c>
      <c r="G115" s="33">
        <v>0</v>
      </c>
      <c r="H115" s="33">
        <v>0</v>
      </c>
      <c r="I115" s="33">
        <v>0</v>
      </c>
      <c r="J115" s="33">
        <v>10000</v>
      </c>
      <c r="K115" s="158">
        <v>0</v>
      </c>
      <c r="L115" s="159"/>
      <c r="M115" s="49">
        <v>0</v>
      </c>
      <c r="N115" s="37" t="s">
        <v>96</v>
      </c>
    </row>
    <row r="116" spans="1:14" ht="29.25" customHeight="1">
      <c r="A116" s="11">
        <v>22</v>
      </c>
      <c r="B116" s="14" t="s">
        <v>173</v>
      </c>
      <c r="C116" s="82">
        <v>600</v>
      </c>
      <c r="D116" s="41">
        <v>60016</v>
      </c>
      <c r="E116" s="33">
        <f t="shared" si="2"/>
        <v>25000</v>
      </c>
      <c r="F116" s="48">
        <v>0</v>
      </c>
      <c r="G116" s="33">
        <v>0</v>
      </c>
      <c r="H116" s="33">
        <v>0</v>
      </c>
      <c r="I116" s="33">
        <v>0</v>
      </c>
      <c r="J116" s="33">
        <v>25000</v>
      </c>
      <c r="K116" s="158">
        <v>0</v>
      </c>
      <c r="L116" s="159"/>
      <c r="M116" s="49">
        <v>0</v>
      </c>
      <c r="N116" s="37" t="s">
        <v>96</v>
      </c>
    </row>
    <row r="117" spans="1:14" ht="28.5" customHeight="1">
      <c r="A117" s="11">
        <v>23</v>
      </c>
      <c r="B117" s="14" t="s">
        <v>198</v>
      </c>
      <c r="C117" s="83">
        <v>600</v>
      </c>
      <c r="D117" s="84">
        <v>60016</v>
      </c>
      <c r="E117" s="33">
        <f t="shared" si="2"/>
        <v>56000</v>
      </c>
      <c r="F117" s="48">
        <v>0</v>
      </c>
      <c r="G117" s="33">
        <v>0</v>
      </c>
      <c r="H117" s="33">
        <v>0</v>
      </c>
      <c r="I117" s="33">
        <v>0</v>
      </c>
      <c r="J117" s="33">
        <v>56000</v>
      </c>
      <c r="K117" s="158">
        <v>0</v>
      </c>
      <c r="L117" s="159"/>
      <c r="M117" s="49">
        <v>0</v>
      </c>
      <c r="N117" s="37" t="s">
        <v>96</v>
      </c>
    </row>
    <row r="118" spans="1:14" ht="39" customHeight="1">
      <c r="A118" s="11">
        <v>24</v>
      </c>
      <c r="B118" s="14" t="s">
        <v>175</v>
      </c>
      <c r="C118" s="82">
        <v>600</v>
      </c>
      <c r="D118" s="41">
        <v>60016</v>
      </c>
      <c r="E118" s="33">
        <v>35000</v>
      </c>
      <c r="F118" s="48">
        <v>0</v>
      </c>
      <c r="G118" s="33">
        <v>0</v>
      </c>
      <c r="H118" s="33">
        <v>0</v>
      </c>
      <c r="I118" s="33">
        <v>0</v>
      </c>
      <c r="J118" s="33">
        <v>35000</v>
      </c>
      <c r="K118" s="158">
        <v>0</v>
      </c>
      <c r="L118" s="159"/>
      <c r="M118" s="49">
        <v>0</v>
      </c>
      <c r="N118" s="37" t="s">
        <v>96</v>
      </c>
    </row>
    <row r="119" spans="1:14" ht="54.75" customHeight="1">
      <c r="A119" s="11">
        <v>25</v>
      </c>
      <c r="B119" s="14" t="s">
        <v>174</v>
      </c>
      <c r="C119" s="82">
        <v>600</v>
      </c>
      <c r="D119" s="41">
        <v>60016</v>
      </c>
      <c r="E119" s="33">
        <f>J119+M119</f>
        <v>15000</v>
      </c>
      <c r="F119" s="48">
        <v>0</v>
      </c>
      <c r="G119" s="33">
        <v>0</v>
      </c>
      <c r="H119" s="33">
        <v>0</v>
      </c>
      <c r="I119" s="33">
        <v>0</v>
      </c>
      <c r="J119" s="33">
        <v>15000</v>
      </c>
      <c r="K119" s="158">
        <v>0</v>
      </c>
      <c r="L119" s="159"/>
      <c r="M119" s="49">
        <v>0</v>
      </c>
      <c r="N119" s="37" t="s">
        <v>96</v>
      </c>
    </row>
    <row r="120" spans="1:14" ht="99.75" customHeight="1">
      <c r="A120" s="11">
        <v>26</v>
      </c>
      <c r="B120" s="14" t="s">
        <v>199</v>
      </c>
      <c r="C120" s="41">
        <v>600</v>
      </c>
      <c r="D120" s="41">
        <v>60016</v>
      </c>
      <c r="E120" s="42">
        <v>98000</v>
      </c>
      <c r="F120" s="110">
        <v>0</v>
      </c>
      <c r="G120" s="33">
        <v>0</v>
      </c>
      <c r="H120" s="33">
        <v>0</v>
      </c>
      <c r="I120" s="33">
        <v>0</v>
      </c>
      <c r="J120" s="33">
        <v>98000</v>
      </c>
      <c r="K120" s="158">
        <v>0</v>
      </c>
      <c r="L120" s="159"/>
      <c r="M120" s="38">
        <v>0</v>
      </c>
      <c r="N120" s="37" t="s">
        <v>96</v>
      </c>
    </row>
    <row r="121" spans="1:14" ht="54.75" customHeight="1">
      <c r="A121" s="11">
        <v>27</v>
      </c>
      <c r="B121" s="14" t="s">
        <v>279</v>
      </c>
      <c r="C121" s="41">
        <v>600</v>
      </c>
      <c r="D121" s="41">
        <v>60016</v>
      </c>
      <c r="E121" s="42">
        <f>J121+M121</f>
        <v>25000</v>
      </c>
      <c r="F121" s="110">
        <v>0</v>
      </c>
      <c r="G121" s="33">
        <v>0</v>
      </c>
      <c r="H121" s="33">
        <v>0</v>
      </c>
      <c r="I121" s="33">
        <v>0</v>
      </c>
      <c r="J121" s="42">
        <v>25000</v>
      </c>
      <c r="K121" s="158">
        <v>0</v>
      </c>
      <c r="L121" s="159"/>
      <c r="M121" s="42">
        <v>0</v>
      </c>
      <c r="N121" s="37" t="s">
        <v>96</v>
      </c>
    </row>
    <row r="122" spans="1:14" ht="18.75" customHeight="1">
      <c r="A122" s="10" t="s">
        <v>15</v>
      </c>
      <c r="B122" s="191" t="s">
        <v>17</v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5"/>
    </row>
    <row r="123" spans="1:14" ht="33" customHeight="1">
      <c r="A123" s="10"/>
      <c r="B123" s="8" t="s">
        <v>126</v>
      </c>
      <c r="C123" s="41">
        <v>750</v>
      </c>
      <c r="D123" s="41">
        <v>75023</v>
      </c>
      <c r="E123" s="42">
        <v>70000</v>
      </c>
      <c r="F123" s="110">
        <v>0</v>
      </c>
      <c r="G123" s="33">
        <v>0</v>
      </c>
      <c r="H123" s="33">
        <v>0</v>
      </c>
      <c r="I123" s="33">
        <v>0</v>
      </c>
      <c r="J123" s="42">
        <v>70000</v>
      </c>
      <c r="K123" s="194">
        <v>0</v>
      </c>
      <c r="L123" s="195"/>
      <c r="M123" s="87">
        <v>0</v>
      </c>
      <c r="N123" s="37" t="s">
        <v>96</v>
      </c>
    </row>
    <row r="124" spans="1:14" ht="14.25">
      <c r="A124" s="153" t="s">
        <v>20</v>
      </c>
      <c r="B124" s="146"/>
      <c r="C124" s="154"/>
      <c r="D124" s="155"/>
      <c r="E124" s="40">
        <f>SUM(E95:E123)</f>
        <v>1207000</v>
      </c>
      <c r="F124" s="61">
        <f>SUM(F95:F123)</f>
        <v>0</v>
      </c>
      <c r="G124" s="40">
        <f>SUM(G95:G125)</f>
        <v>0</v>
      </c>
      <c r="H124" s="40">
        <f>SUM(H95:H123)</f>
        <v>0</v>
      </c>
      <c r="I124" s="40">
        <f>SUM(I95:I123)</f>
        <v>0</v>
      </c>
      <c r="J124" s="40">
        <f>SUM(J95:J123)</f>
        <v>1207000</v>
      </c>
      <c r="K124" s="140">
        <f>SUM(K95:K123)</f>
        <v>0</v>
      </c>
      <c r="L124" s="196"/>
      <c r="M124" s="88">
        <f>SUM(M95:M123)</f>
        <v>0</v>
      </c>
      <c r="N124" s="37"/>
    </row>
    <row r="125" spans="1:14" ht="18.75" customHeight="1">
      <c r="A125" s="150" t="s">
        <v>21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2"/>
    </row>
    <row r="126" spans="1:14" ht="14.25">
      <c r="A126" s="10" t="s">
        <v>14</v>
      </c>
      <c r="B126" s="153" t="s">
        <v>16</v>
      </c>
      <c r="C126" s="154"/>
      <c r="D126" s="154"/>
      <c r="E126" s="154"/>
      <c r="F126" s="154"/>
      <c r="G126" s="154"/>
      <c r="H126" s="154"/>
      <c r="I126" s="154"/>
      <c r="J126" s="154"/>
      <c r="K126" s="171"/>
      <c r="L126" s="154"/>
      <c r="M126" s="154"/>
      <c r="N126" s="155"/>
    </row>
    <row r="127" spans="1:14" ht="34.5" customHeight="1">
      <c r="A127" s="6">
        <v>1</v>
      </c>
      <c r="B127" s="8" t="s">
        <v>97</v>
      </c>
      <c r="C127" s="43">
        <v>900</v>
      </c>
      <c r="D127" s="43">
        <v>90019</v>
      </c>
      <c r="E127" s="44">
        <v>200000</v>
      </c>
      <c r="F127" s="48">
        <v>0</v>
      </c>
      <c r="G127" s="33">
        <v>0</v>
      </c>
      <c r="H127" s="44">
        <v>0</v>
      </c>
      <c r="I127" s="44">
        <v>0</v>
      </c>
      <c r="J127" s="45">
        <v>200000</v>
      </c>
      <c r="K127" s="148">
        <v>0</v>
      </c>
      <c r="L127" s="149"/>
      <c r="M127" s="33">
        <v>0</v>
      </c>
      <c r="N127" s="37" t="s">
        <v>96</v>
      </c>
    </row>
    <row r="128" spans="1:14" ht="45" customHeight="1">
      <c r="A128" s="6">
        <v>2</v>
      </c>
      <c r="B128" s="8" t="s">
        <v>55</v>
      </c>
      <c r="C128" s="43">
        <v>900</v>
      </c>
      <c r="D128" s="43">
        <v>90019</v>
      </c>
      <c r="E128" s="44">
        <v>150000</v>
      </c>
      <c r="F128" s="48">
        <v>0</v>
      </c>
      <c r="G128" s="33">
        <v>0</v>
      </c>
      <c r="H128" s="44">
        <v>0</v>
      </c>
      <c r="I128" s="44">
        <v>0</v>
      </c>
      <c r="J128" s="45">
        <v>150000</v>
      </c>
      <c r="K128" s="148">
        <v>0</v>
      </c>
      <c r="L128" s="149"/>
      <c r="M128" s="33">
        <v>0</v>
      </c>
      <c r="N128" s="37" t="s">
        <v>96</v>
      </c>
    </row>
    <row r="129" spans="1:14" ht="30" customHeight="1">
      <c r="A129" s="153" t="s">
        <v>22</v>
      </c>
      <c r="B129" s="154"/>
      <c r="C129" s="154"/>
      <c r="D129" s="155"/>
      <c r="E129" s="31">
        <f aca="true" t="shared" si="3" ref="E129:K129">SUM(E127:E128)</f>
        <v>350000</v>
      </c>
      <c r="F129" s="111">
        <f t="shared" si="3"/>
        <v>0</v>
      </c>
      <c r="G129" s="31">
        <f t="shared" si="3"/>
        <v>0</v>
      </c>
      <c r="H129" s="31">
        <f t="shared" si="3"/>
        <v>0</v>
      </c>
      <c r="I129" s="31">
        <f t="shared" si="3"/>
        <v>0</v>
      </c>
      <c r="J129" s="31">
        <f t="shared" si="3"/>
        <v>350000</v>
      </c>
      <c r="K129" s="197">
        <f t="shared" si="3"/>
        <v>0</v>
      </c>
      <c r="L129" s="137"/>
      <c r="M129" s="32">
        <f>SUM(M127:M128)</f>
        <v>0</v>
      </c>
      <c r="N129" s="7"/>
    </row>
    <row r="130" spans="1:14" ht="14.25">
      <c r="A130" s="150" t="s">
        <v>23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2"/>
    </row>
    <row r="131" spans="1:14" ht="14.25">
      <c r="A131" s="10" t="s">
        <v>14</v>
      </c>
      <c r="B131" s="153" t="s">
        <v>17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5"/>
    </row>
    <row r="132" spans="1:14" ht="29.25" customHeight="1">
      <c r="A132" s="6">
        <v>1</v>
      </c>
      <c r="B132" s="8" t="s">
        <v>24</v>
      </c>
      <c r="C132" s="43">
        <v>750</v>
      </c>
      <c r="D132" s="43">
        <v>75023</v>
      </c>
      <c r="E132" s="44">
        <v>100000</v>
      </c>
      <c r="F132" s="62">
        <v>0</v>
      </c>
      <c r="G132" s="44">
        <v>0</v>
      </c>
      <c r="H132" s="44">
        <v>0</v>
      </c>
      <c r="I132" s="44">
        <v>0</v>
      </c>
      <c r="J132" s="44">
        <v>100000</v>
      </c>
      <c r="K132" s="148">
        <v>0</v>
      </c>
      <c r="L132" s="149"/>
      <c r="M132" s="33">
        <v>0</v>
      </c>
      <c r="N132" s="37" t="s">
        <v>96</v>
      </c>
    </row>
    <row r="133" spans="1:14" ht="28.5" customHeight="1">
      <c r="A133" s="6">
        <v>2</v>
      </c>
      <c r="B133" s="8" t="s">
        <v>93</v>
      </c>
      <c r="C133" s="43">
        <v>750</v>
      </c>
      <c r="D133" s="43">
        <v>75023</v>
      </c>
      <c r="E133" s="44">
        <v>50000</v>
      </c>
      <c r="F133" s="62">
        <v>0</v>
      </c>
      <c r="G133" s="44">
        <v>0</v>
      </c>
      <c r="H133" s="44">
        <v>0</v>
      </c>
      <c r="I133" s="44">
        <v>0</v>
      </c>
      <c r="J133" s="44">
        <v>50000</v>
      </c>
      <c r="K133" s="148">
        <v>0</v>
      </c>
      <c r="L133" s="149"/>
      <c r="M133" s="33">
        <v>0</v>
      </c>
      <c r="N133" s="37" t="s">
        <v>96</v>
      </c>
    </row>
    <row r="134" spans="1:14" ht="54.75" customHeight="1">
      <c r="A134" s="6">
        <v>3</v>
      </c>
      <c r="B134" s="8" t="s">
        <v>95</v>
      </c>
      <c r="C134" s="43">
        <v>750</v>
      </c>
      <c r="D134" s="43">
        <v>75023</v>
      </c>
      <c r="E134" s="44">
        <v>20000</v>
      </c>
      <c r="F134" s="62">
        <v>0</v>
      </c>
      <c r="G134" s="44">
        <v>0</v>
      </c>
      <c r="H134" s="44">
        <v>0</v>
      </c>
      <c r="I134" s="44">
        <v>0</v>
      </c>
      <c r="J134" s="44">
        <v>20000</v>
      </c>
      <c r="K134" s="148">
        <v>0</v>
      </c>
      <c r="L134" s="149"/>
      <c r="M134" s="33">
        <v>0</v>
      </c>
      <c r="N134" s="37" t="s">
        <v>96</v>
      </c>
    </row>
    <row r="135" spans="1:14" ht="18.75" customHeight="1">
      <c r="A135" s="153" t="s">
        <v>25</v>
      </c>
      <c r="B135" s="154"/>
      <c r="C135" s="154"/>
      <c r="D135" s="155"/>
      <c r="E135" s="40">
        <f>SUM(E132:E134)</f>
        <v>170000</v>
      </c>
      <c r="F135" s="61">
        <f>SUM(F132:F132,F133)</f>
        <v>0</v>
      </c>
      <c r="G135" s="40">
        <f>SUM(G132:G132,G133)</f>
        <v>0</v>
      </c>
      <c r="H135" s="40">
        <f>SUM(H132:H132,H133)</f>
        <v>0</v>
      </c>
      <c r="I135" s="40">
        <f>SUM(I132:I132,I133)</f>
        <v>0</v>
      </c>
      <c r="J135" s="40">
        <f>SUM(J132:J134)</f>
        <v>170000</v>
      </c>
      <c r="K135" s="192">
        <f>K132+K133+K134</f>
        <v>0</v>
      </c>
      <c r="L135" s="193"/>
      <c r="M135" s="28">
        <f>M132+M133+M134</f>
        <v>0</v>
      </c>
      <c r="N135" s="10"/>
    </row>
    <row r="136" spans="1:14" ht="26.25" customHeight="1">
      <c r="A136" s="186" t="s">
        <v>26</v>
      </c>
      <c r="B136" s="187"/>
      <c r="C136" s="187"/>
      <c r="D136" s="188"/>
      <c r="E136" s="34">
        <f>E135+E129+E124+E92+E88+E83+E79</f>
        <v>155673927.88</v>
      </c>
      <c r="F136" s="112">
        <f>F79+F83+F88+F92+F124+F129+F135</f>
        <v>11366580</v>
      </c>
      <c r="G136" s="34">
        <f>G79+G83+G88+G92+G124+G129+G135</f>
        <v>0</v>
      </c>
      <c r="H136" s="51">
        <f>H79+H83+H88+H92+H124+H129</f>
        <v>12824841</v>
      </c>
      <c r="I136" s="34">
        <f>I79+I83+I88+I124+I129</f>
        <v>11188841</v>
      </c>
      <c r="J136" s="51">
        <f>SUM(J79+J83++J88+J92+J124+J129+J135)</f>
        <v>43937530.510000005</v>
      </c>
      <c r="K136" s="189">
        <f>K79+K83+K88+K92+K124+K129</f>
        <v>0</v>
      </c>
      <c r="L136" s="190"/>
      <c r="M136" s="51">
        <f>M79+M88+M92+M124+M129+M135</f>
        <v>89180976.37</v>
      </c>
      <c r="N136" s="21"/>
    </row>
    <row r="137" spans="1:14" ht="14.25">
      <c r="A137" s="181" t="s">
        <v>27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3"/>
    </row>
    <row r="138" spans="1:14" ht="15">
      <c r="A138" s="10" t="s">
        <v>14</v>
      </c>
      <c r="B138" s="153" t="s">
        <v>17</v>
      </c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5"/>
    </row>
    <row r="139" spans="1:14" ht="42" customHeight="1">
      <c r="A139" s="6">
        <v>1</v>
      </c>
      <c r="B139" s="8" t="s">
        <v>100</v>
      </c>
      <c r="C139" s="43">
        <v>852</v>
      </c>
      <c r="D139" s="43">
        <v>85203</v>
      </c>
      <c r="E139" s="44">
        <v>18000</v>
      </c>
      <c r="F139" s="62">
        <v>0</v>
      </c>
      <c r="G139" s="44">
        <v>0</v>
      </c>
      <c r="H139" s="44">
        <v>0</v>
      </c>
      <c r="I139" s="44">
        <v>0</v>
      </c>
      <c r="J139" s="44">
        <v>18000</v>
      </c>
      <c r="K139" s="158">
        <v>0</v>
      </c>
      <c r="L139" s="141"/>
      <c r="M139" s="46">
        <v>0</v>
      </c>
      <c r="N139" s="37" t="s">
        <v>96</v>
      </c>
    </row>
    <row r="140" spans="1:14" ht="31.5" customHeight="1">
      <c r="A140" s="6">
        <v>2</v>
      </c>
      <c r="B140" s="8" t="s">
        <v>101</v>
      </c>
      <c r="C140" s="43">
        <v>852</v>
      </c>
      <c r="D140" s="43">
        <v>85203</v>
      </c>
      <c r="E140" s="44">
        <v>5000</v>
      </c>
      <c r="F140" s="62">
        <v>0</v>
      </c>
      <c r="G140" s="44">
        <v>0</v>
      </c>
      <c r="H140" s="44">
        <v>0</v>
      </c>
      <c r="I140" s="44">
        <v>0</v>
      </c>
      <c r="J140" s="44">
        <v>5000</v>
      </c>
      <c r="K140" s="158">
        <v>0</v>
      </c>
      <c r="L140" s="141"/>
      <c r="M140" s="46">
        <v>0</v>
      </c>
      <c r="N140" s="37" t="s">
        <v>96</v>
      </c>
    </row>
    <row r="141" spans="1:14" ht="31.5" customHeight="1">
      <c r="A141" s="6">
        <v>3</v>
      </c>
      <c r="B141" s="8" t="s">
        <v>102</v>
      </c>
      <c r="C141" s="43">
        <v>852</v>
      </c>
      <c r="D141" s="43">
        <v>85203</v>
      </c>
      <c r="E141" s="44">
        <v>7000</v>
      </c>
      <c r="F141" s="62">
        <v>0</v>
      </c>
      <c r="G141" s="44">
        <v>0</v>
      </c>
      <c r="H141" s="44">
        <v>0</v>
      </c>
      <c r="I141" s="44">
        <v>0</v>
      </c>
      <c r="J141" s="44">
        <v>7000</v>
      </c>
      <c r="K141" s="158">
        <v>0</v>
      </c>
      <c r="L141" s="141"/>
      <c r="M141" s="46">
        <v>0</v>
      </c>
      <c r="N141" s="37" t="s">
        <v>96</v>
      </c>
    </row>
    <row r="142" spans="1:14" ht="31.5" customHeight="1">
      <c r="A142" s="6">
        <v>4</v>
      </c>
      <c r="B142" s="8" t="s">
        <v>103</v>
      </c>
      <c r="C142" s="43">
        <v>852</v>
      </c>
      <c r="D142" s="43">
        <v>85203</v>
      </c>
      <c r="E142" s="44">
        <v>4000</v>
      </c>
      <c r="F142" s="62">
        <v>0</v>
      </c>
      <c r="G142" s="44">
        <v>0</v>
      </c>
      <c r="H142" s="44">
        <v>0</v>
      </c>
      <c r="I142" s="44">
        <v>0</v>
      </c>
      <c r="J142" s="44">
        <v>4000</v>
      </c>
      <c r="K142" s="158">
        <v>0</v>
      </c>
      <c r="L142" s="141"/>
      <c r="M142" s="46">
        <v>0</v>
      </c>
      <c r="N142" s="37" t="s">
        <v>96</v>
      </c>
    </row>
    <row r="143" spans="1:14" ht="26.25" customHeight="1">
      <c r="A143" s="6">
        <v>5</v>
      </c>
      <c r="B143" s="8" t="s">
        <v>104</v>
      </c>
      <c r="C143" s="43">
        <v>852</v>
      </c>
      <c r="D143" s="43">
        <v>85219</v>
      </c>
      <c r="E143" s="44">
        <v>15000</v>
      </c>
      <c r="F143" s="62">
        <v>0</v>
      </c>
      <c r="G143" s="44">
        <v>0</v>
      </c>
      <c r="H143" s="44">
        <v>0</v>
      </c>
      <c r="I143" s="44">
        <v>0</v>
      </c>
      <c r="J143" s="44">
        <v>15000</v>
      </c>
      <c r="K143" s="158">
        <v>0</v>
      </c>
      <c r="L143" s="141"/>
      <c r="M143" s="46">
        <v>0</v>
      </c>
      <c r="N143" s="37" t="s">
        <v>96</v>
      </c>
    </row>
    <row r="144" spans="1:14" ht="18.75" customHeight="1">
      <c r="A144" s="133" t="s">
        <v>28</v>
      </c>
      <c r="B144" s="134"/>
      <c r="C144" s="134"/>
      <c r="D144" s="135"/>
      <c r="E144" s="40">
        <f>SUM(E139:E143)</f>
        <v>49000</v>
      </c>
      <c r="F144" s="61">
        <v>0</v>
      </c>
      <c r="G144" s="40">
        <v>0</v>
      </c>
      <c r="H144" s="40">
        <v>0</v>
      </c>
      <c r="I144" s="40">
        <v>0</v>
      </c>
      <c r="J144" s="40">
        <f>SUM(J139:J143)</f>
        <v>49000</v>
      </c>
      <c r="K144" s="140">
        <f>K139+K140+K141+K142+K143</f>
        <v>0</v>
      </c>
      <c r="L144" s="163"/>
      <c r="M144" s="52">
        <v>0</v>
      </c>
      <c r="N144" s="7"/>
    </row>
    <row r="145" spans="1:14" ht="14.25">
      <c r="A145" s="96" t="s">
        <v>136</v>
      </c>
      <c r="B145" s="100" t="s">
        <v>98</v>
      </c>
      <c r="C145" s="100"/>
      <c r="D145" s="100"/>
      <c r="E145" s="105"/>
      <c r="F145" s="22"/>
      <c r="G145" s="105"/>
      <c r="H145" s="105"/>
      <c r="I145" s="105"/>
      <c r="J145" s="105"/>
      <c r="K145" s="105"/>
      <c r="L145" s="105"/>
      <c r="M145" s="105"/>
      <c r="N145" s="131"/>
    </row>
    <row r="146" spans="1:14" ht="14.25">
      <c r="A146" s="10" t="s">
        <v>14</v>
      </c>
      <c r="B146" s="153" t="s">
        <v>17</v>
      </c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5"/>
    </row>
    <row r="147" spans="1:14" ht="25.5">
      <c r="A147" s="11">
        <v>1</v>
      </c>
      <c r="B147" s="6" t="s">
        <v>99</v>
      </c>
      <c r="C147" s="29">
        <v>852</v>
      </c>
      <c r="D147" s="29">
        <v>85203</v>
      </c>
      <c r="E147" s="44">
        <v>6048</v>
      </c>
      <c r="F147" s="62">
        <v>0</v>
      </c>
      <c r="G147" s="44">
        <v>0</v>
      </c>
      <c r="H147" s="44">
        <v>0</v>
      </c>
      <c r="I147" s="44">
        <v>0</v>
      </c>
      <c r="J147" s="44">
        <v>6048</v>
      </c>
      <c r="K147" s="158">
        <v>0</v>
      </c>
      <c r="L147" s="141"/>
      <c r="M147" s="44">
        <v>0</v>
      </c>
      <c r="N147" s="37" t="s">
        <v>96</v>
      </c>
    </row>
    <row r="148" spans="1:14" ht="18" customHeight="1">
      <c r="A148" s="133" t="s">
        <v>135</v>
      </c>
      <c r="B148" s="179"/>
      <c r="C148" s="179"/>
      <c r="D148" s="180"/>
      <c r="E148" s="40">
        <v>6048</v>
      </c>
      <c r="F148" s="61">
        <f>F147</f>
        <v>0</v>
      </c>
      <c r="G148" s="40">
        <f>G147</f>
        <v>0</v>
      </c>
      <c r="H148" s="40">
        <f>-H147</f>
        <v>0</v>
      </c>
      <c r="I148" s="40">
        <f>I147</f>
        <v>0</v>
      </c>
      <c r="J148" s="40">
        <v>6048</v>
      </c>
      <c r="K148" s="140">
        <f>K147</f>
        <v>0</v>
      </c>
      <c r="L148" s="163"/>
      <c r="M148" s="40">
        <f>M147</f>
        <v>0</v>
      </c>
      <c r="N148" s="7"/>
    </row>
    <row r="149" spans="1:14" ht="14.25">
      <c r="A149" s="150" t="s">
        <v>29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2"/>
    </row>
    <row r="150" spans="1:14" ht="14.25">
      <c r="A150" s="10" t="s">
        <v>14</v>
      </c>
      <c r="B150" s="153" t="s">
        <v>16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5"/>
    </row>
    <row r="151" spans="1:14" ht="42.75" customHeight="1">
      <c r="A151" s="6">
        <v>1</v>
      </c>
      <c r="B151" s="8" t="s">
        <v>119</v>
      </c>
      <c r="C151" s="43">
        <v>926</v>
      </c>
      <c r="D151" s="43">
        <v>92601</v>
      </c>
      <c r="E151" s="44">
        <v>140000</v>
      </c>
      <c r="F151" s="62">
        <v>0</v>
      </c>
      <c r="G151" s="44">
        <v>0</v>
      </c>
      <c r="H151" s="44">
        <v>0</v>
      </c>
      <c r="I151" s="44">
        <v>0</v>
      </c>
      <c r="J151" s="44">
        <v>140000</v>
      </c>
      <c r="K151" s="158">
        <v>0</v>
      </c>
      <c r="L151" s="141"/>
      <c r="M151" s="44">
        <v>0</v>
      </c>
      <c r="N151" s="37" t="s">
        <v>96</v>
      </c>
    </row>
    <row r="152" spans="1:14" ht="68.25" customHeight="1">
      <c r="A152" s="6">
        <v>2</v>
      </c>
      <c r="B152" s="8" t="s">
        <v>120</v>
      </c>
      <c r="C152" s="43">
        <v>926</v>
      </c>
      <c r="D152" s="43">
        <v>92601</v>
      </c>
      <c r="E152" s="44">
        <v>30000</v>
      </c>
      <c r="F152" s="62">
        <v>0</v>
      </c>
      <c r="G152" s="44">
        <v>0</v>
      </c>
      <c r="H152" s="44">
        <v>0</v>
      </c>
      <c r="I152" s="44">
        <v>0</v>
      </c>
      <c r="J152" s="44">
        <v>30000</v>
      </c>
      <c r="K152" s="158">
        <v>0</v>
      </c>
      <c r="L152" s="141"/>
      <c r="M152" s="44">
        <v>0</v>
      </c>
      <c r="N152" s="37" t="s">
        <v>96</v>
      </c>
    </row>
    <row r="153" spans="1:14" ht="31.5" customHeight="1">
      <c r="A153" s="6">
        <v>3</v>
      </c>
      <c r="B153" s="8" t="s">
        <v>105</v>
      </c>
      <c r="C153" s="43">
        <v>926</v>
      </c>
      <c r="D153" s="43">
        <v>92601</v>
      </c>
      <c r="E153" s="44">
        <v>15000</v>
      </c>
      <c r="F153" s="62">
        <v>0</v>
      </c>
      <c r="G153" s="44">
        <v>0</v>
      </c>
      <c r="H153" s="44">
        <v>0</v>
      </c>
      <c r="I153" s="44">
        <v>0</v>
      </c>
      <c r="J153" s="44">
        <v>15000</v>
      </c>
      <c r="K153" s="158">
        <v>0</v>
      </c>
      <c r="L153" s="141"/>
      <c r="M153" s="44">
        <v>0</v>
      </c>
      <c r="N153" s="37" t="s">
        <v>96</v>
      </c>
    </row>
    <row r="154" spans="1:14" ht="14.25">
      <c r="A154" s="10" t="s">
        <v>15</v>
      </c>
      <c r="B154" s="153" t="s">
        <v>17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5"/>
    </row>
    <row r="155" spans="1:14" ht="54.75" customHeight="1">
      <c r="A155" s="6">
        <v>1</v>
      </c>
      <c r="B155" s="8" t="s">
        <v>106</v>
      </c>
      <c r="C155" s="29">
        <v>926</v>
      </c>
      <c r="D155" s="29">
        <v>92601</v>
      </c>
      <c r="E155" s="44">
        <v>80000</v>
      </c>
      <c r="F155" s="62">
        <v>0</v>
      </c>
      <c r="G155" s="44">
        <v>0</v>
      </c>
      <c r="H155" s="44">
        <v>0</v>
      </c>
      <c r="I155" s="44">
        <v>0</v>
      </c>
      <c r="J155" s="44">
        <v>80000</v>
      </c>
      <c r="K155" s="158">
        <v>0</v>
      </c>
      <c r="L155" s="141"/>
      <c r="M155" s="46">
        <v>0</v>
      </c>
      <c r="N155" s="37" t="s">
        <v>96</v>
      </c>
    </row>
    <row r="156" spans="1:14" ht="29.25" customHeight="1">
      <c r="A156" s="6">
        <v>2</v>
      </c>
      <c r="B156" s="8" t="s">
        <v>107</v>
      </c>
      <c r="C156" s="29">
        <v>926</v>
      </c>
      <c r="D156" s="29">
        <v>92601</v>
      </c>
      <c r="E156" s="44">
        <v>130000</v>
      </c>
      <c r="F156" s="62">
        <v>0</v>
      </c>
      <c r="G156" s="44">
        <v>0</v>
      </c>
      <c r="H156" s="44">
        <v>0</v>
      </c>
      <c r="I156" s="44">
        <v>0</v>
      </c>
      <c r="J156" s="44">
        <v>130000</v>
      </c>
      <c r="K156" s="158">
        <v>0</v>
      </c>
      <c r="L156" s="141"/>
      <c r="M156" s="46">
        <v>0</v>
      </c>
      <c r="N156" s="37" t="s">
        <v>96</v>
      </c>
    </row>
    <row r="157" spans="1:14" ht="80.25" customHeight="1">
      <c r="A157" s="6">
        <v>3</v>
      </c>
      <c r="B157" s="8" t="s">
        <v>108</v>
      </c>
      <c r="C157" s="29">
        <v>926</v>
      </c>
      <c r="D157" s="29">
        <v>92601</v>
      </c>
      <c r="E157" s="44">
        <v>9000</v>
      </c>
      <c r="F157" s="62">
        <v>0</v>
      </c>
      <c r="G157" s="44">
        <v>0</v>
      </c>
      <c r="H157" s="44">
        <v>0</v>
      </c>
      <c r="I157" s="44">
        <v>0</v>
      </c>
      <c r="J157" s="44">
        <v>9000</v>
      </c>
      <c r="K157" s="158">
        <v>0</v>
      </c>
      <c r="L157" s="141"/>
      <c r="M157" s="46">
        <v>0</v>
      </c>
      <c r="N157" s="37" t="s">
        <v>96</v>
      </c>
    </row>
    <row r="158" spans="1:14" ht="30" customHeight="1">
      <c r="A158" s="6">
        <v>4</v>
      </c>
      <c r="B158" s="8" t="s">
        <v>47</v>
      </c>
      <c r="C158" s="29">
        <v>926</v>
      </c>
      <c r="D158" s="29">
        <v>92601</v>
      </c>
      <c r="E158" s="44">
        <v>15000</v>
      </c>
      <c r="F158" s="62">
        <v>0</v>
      </c>
      <c r="G158" s="44">
        <v>0</v>
      </c>
      <c r="H158" s="44">
        <v>0</v>
      </c>
      <c r="I158" s="44">
        <v>0</v>
      </c>
      <c r="J158" s="44">
        <v>15000</v>
      </c>
      <c r="K158" s="158">
        <v>0</v>
      </c>
      <c r="L158" s="141"/>
      <c r="M158" s="46">
        <v>0</v>
      </c>
      <c r="N158" s="37" t="s">
        <v>96</v>
      </c>
    </row>
    <row r="159" spans="1:14" ht="29.25" customHeight="1">
      <c r="A159" s="6">
        <v>5</v>
      </c>
      <c r="B159" s="8" t="s">
        <v>280</v>
      </c>
      <c r="C159" s="29">
        <v>926</v>
      </c>
      <c r="D159" s="29">
        <v>92601</v>
      </c>
      <c r="E159" s="44">
        <v>14000</v>
      </c>
      <c r="F159" s="62">
        <v>0</v>
      </c>
      <c r="G159" s="44">
        <v>0</v>
      </c>
      <c r="H159" s="44">
        <v>0</v>
      </c>
      <c r="I159" s="44">
        <v>0</v>
      </c>
      <c r="J159" s="44">
        <v>14000</v>
      </c>
      <c r="K159" s="158">
        <v>0</v>
      </c>
      <c r="L159" s="141"/>
      <c r="M159" s="46">
        <v>0</v>
      </c>
      <c r="N159" s="37" t="s">
        <v>96</v>
      </c>
    </row>
    <row r="160" spans="1:14" ht="18" customHeight="1">
      <c r="A160" s="169" t="s">
        <v>30</v>
      </c>
      <c r="B160" s="169"/>
      <c r="C160" s="169"/>
      <c r="D160" s="169"/>
      <c r="E160" s="27">
        <f aca="true" t="shared" si="4" ref="E160:J160">SUM(E151:E159)</f>
        <v>433000</v>
      </c>
      <c r="F160" s="113">
        <f t="shared" si="4"/>
        <v>0</v>
      </c>
      <c r="G160" s="27">
        <f t="shared" si="4"/>
        <v>0</v>
      </c>
      <c r="H160" s="27">
        <f t="shared" si="4"/>
        <v>0</v>
      </c>
      <c r="I160" s="27">
        <f t="shared" si="4"/>
        <v>0</v>
      </c>
      <c r="J160" s="27">
        <f t="shared" si="4"/>
        <v>433000</v>
      </c>
      <c r="K160" s="177">
        <f>SUM(K155:K159)</f>
        <v>0</v>
      </c>
      <c r="L160" s="177"/>
      <c r="M160" s="27">
        <f>SUM(M155:M159,)</f>
        <v>0</v>
      </c>
      <c r="N160" s="10"/>
    </row>
    <row r="161" spans="1:14" ht="20.25" customHeight="1">
      <c r="A161" s="150" t="s">
        <v>31</v>
      </c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2"/>
    </row>
    <row r="162" spans="1:14" ht="14.25">
      <c r="A162" s="10" t="s">
        <v>14</v>
      </c>
      <c r="B162" s="153" t="s">
        <v>16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5"/>
    </row>
    <row r="163" spans="1:14" ht="66" customHeight="1">
      <c r="A163" s="6">
        <v>1</v>
      </c>
      <c r="B163" s="8" t="s">
        <v>176</v>
      </c>
      <c r="C163" s="43">
        <v>700</v>
      </c>
      <c r="D163" s="43">
        <v>70001</v>
      </c>
      <c r="E163" s="44">
        <v>100000</v>
      </c>
      <c r="F163" s="62">
        <v>0</v>
      </c>
      <c r="G163" s="44">
        <v>0</v>
      </c>
      <c r="H163" s="44">
        <v>0</v>
      </c>
      <c r="I163" s="44">
        <v>0</v>
      </c>
      <c r="J163" s="44">
        <v>100000</v>
      </c>
      <c r="K163" s="158">
        <v>0</v>
      </c>
      <c r="L163" s="178"/>
      <c r="M163" s="44">
        <v>0</v>
      </c>
      <c r="N163" s="37" t="s">
        <v>96</v>
      </c>
    </row>
    <row r="164" spans="1:14" ht="59.25" customHeight="1">
      <c r="A164" s="6">
        <v>2</v>
      </c>
      <c r="B164" s="8" t="s">
        <v>114</v>
      </c>
      <c r="C164" s="43">
        <v>700</v>
      </c>
      <c r="D164" s="43">
        <v>70001</v>
      </c>
      <c r="E164" s="44">
        <v>60000</v>
      </c>
      <c r="F164" s="62">
        <v>0</v>
      </c>
      <c r="G164" s="44">
        <v>0</v>
      </c>
      <c r="H164" s="44">
        <v>0</v>
      </c>
      <c r="I164" s="44">
        <v>0</v>
      </c>
      <c r="J164" s="44">
        <v>60000</v>
      </c>
      <c r="K164" s="158">
        <v>0</v>
      </c>
      <c r="L164" s="141"/>
      <c r="M164" s="44">
        <v>0</v>
      </c>
      <c r="N164" s="37" t="s">
        <v>96</v>
      </c>
    </row>
    <row r="165" spans="1:14" ht="81.75" customHeight="1">
      <c r="A165" s="6">
        <v>3</v>
      </c>
      <c r="B165" s="8" t="s">
        <v>115</v>
      </c>
      <c r="C165" s="43">
        <v>700</v>
      </c>
      <c r="D165" s="43">
        <v>70001</v>
      </c>
      <c r="E165" s="44">
        <v>280000</v>
      </c>
      <c r="F165" s="62">
        <v>0</v>
      </c>
      <c r="G165" s="44">
        <v>0</v>
      </c>
      <c r="H165" s="44">
        <v>0</v>
      </c>
      <c r="I165" s="44">
        <v>0</v>
      </c>
      <c r="J165" s="44">
        <v>280000</v>
      </c>
      <c r="K165" s="158">
        <v>0</v>
      </c>
      <c r="L165" s="141"/>
      <c r="M165" s="44">
        <v>0</v>
      </c>
      <c r="N165" s="37" t="s">
        <v>96</v>
      </c>
    </row>
    <row r="166" spans="1:14" ht="165" customHeight="1">
      <c r="A166" s="6">
        <v>4</v>
      </c>
      <c r="B166" s="8" t="s">
        <v>177</v>
      </c>
      <c r="C166" s="43">
        <v>700</v>
      </c>
      <c r="D166" s="43">
        <v>70001</v>
      </c>
      <c r="E166" s="44">
        <v>120000</v>
      </c>
      <c r="F166" s="62">
        <v>0</v>
      </c>
      <c r="G166" s="44">
        <v>0</v>
      </c>
      <c r="H166" s="44">
        <v>0</v>
      </c>
      <c r="I166" s="44">
        <v>0</v>
      </c>
      <c r="J166" s="44">
        <v>120000</v>
      </c>
      <c r="K166" s="158">
        <v>0</v>
      </c>
      <c r="L166" s="141"/>
      <c r="M166" s="44">
        <v>0</v>
      </c>
      <c r="N166" s="37" t="s">
        <v>96</v>
      </c>
    </row>
    <row r="167" spans="1:14" ht="72.75" customHeight="1">
      <c r="A167" s="6">
        <v>5</v>
      </c>
      <c r="B167" s="8" t="s">
        <v>189</v>
      </c>
      <c r="C167" s="43">
        <v>700</v>
      </c>
      <c r="D167" s="43">
        <v>70001</v>
      </c>
      <c r="E167" s="44">
        <v>200000</v>
      </c>
      <c r="F167" s="62">
        <v>0</v>
      </c>
      <c r="G167" s="44">
        <v>0</v>
      </c>
      <c r="H167" s="44">
        <v>0</v>
      </c>
      <c r="I167" s="44">
        <v>0</v>
      </c>
      <c r="J167" s="44">
        <v>200000</v>
      </c>
      <c r="K167" s="158">
        <v>0</v>
      </c>
      <c r="L167" s="141"/>
      <c r="M167" s="44">
        <v>0</v>
      </c>
      <c r="N167" s="37" t="s">
        <v>96</v>
      </c>
    </row>
    <row r="168" spans="1:14" ht="73.5" customHeight="1">
      <c r="A168" s="6">
        <v>6</v>
      </c>
      <c r="B168" s="8" t="s">
        <v>193</v>
      </c>
      <c r="C168" s="43">
        <v>700</v>
      </c>
      <c r="D168" s="43">
        <v>70001</v>
      </c>
      <c r="E168" s="44">
        <v>100000</v>
      </c>
      <c r="F168" s="62">
        <v>0</v>
      </c>
      <c r="G168" s="44">
        <v>0</v>
      </c>
      <c r="H168" s="44">
        <v>0</v>
      </c>
      <c r="I168" s="44">
        <v>0</v>
      </c>
      <c r="J168" s="44">
        <v>100000</v>
      </c>
      <c r="K168" s="158">
        <v>0</v>
      </c>
      <c r="L168" s="141"/>
      <c r="M168" s="44">
        <v>0</v>
      </c>
      <c r="N168" s="37" t="s">
        <v>96</v>
      </c>
    </row>
    <row r="169" spans="1:14" ht="75" customHeight="1">
      <c r="A169" s="6">
        <v>7</v>
      </c>
      <c r="B169" s="8" t="s">
        <v>178</v>
      </c>
      <c r="C169" s="43">
        <v>700</v>
      </c>
      <c r="D169" s="43">
        <v>70001</v>
      </c>
      <c r="E169" s="44">
        <v>100000</v>
      </c>
      <c r="F169" s="62">
        <v>0</v>
      </c>
      <c r="G169" s="44">
        <v>0</v>
      </c>
      <c r="H169" s="44">
        <v>0</v>
      </c>
      <c r="I169" s="44">
        <v>0</v>
      </c>
      <c r="J169" s="44">
        <v>100000</v>
      </c>
      <c r="K169" s="158">
        <v>0</v>
      </c>
      <c r="L169" s="141"/>
      <c r="M169" s="44">
        <v>0</v>
      </c>
      <c r="N169" s="37" t="s">
        <v>96</v>
      </c>
    </row>
    <row r="170" spans="1:14" ht="77.25" customHeight="1">
      <c r="A170" s="6">
        <v>8</v>
      </c>
      <c r="B170" s="8" t="s">
        <v>179</v>
      </c>
      <c r="C170" s="43">
        <v>700</v>
      </c>
      <c r="D170" s="43">
        <v>70001</v>
      </c>
      <c r="E170" s="44">
        <v>80000</v>
      </c>
      <c r="F170" s="62">
        <v>0</v>
      </c>
      <c r="G170" s="44">
        <v>0</v>
      </c>
      <c r="H170" s="44">
        <v>0</v>
      </c>
      <c r="I170" s="44">
        <v>0</v>
      </c>
      <c r="J170" s="44">
        <v>80000</v>
      </c>
      <c r="K170" s="156">
        <v>0</v>
      </c>
      <c r="L170" s="156"/>
      <c r="M170" s="44">
        <v>0</v>
      </c>
      <c r="N170" s="37" t="s">
        <v>96</v>
      </c>
    </row>
    <row r="171" spans="1:14" ht="75.75" customHeight="1">
      <c r="A171" s="6">
        <v>9</v>
      </c>
      <c r="B171" s="19" t="s">
        <v>180</v>
      </c>
      <c r="C171" s="47">
        <v>700</v>
      </c>
      <c r="D171" s="47">
        <v>70001</v>
      </c>
      <c r="E171" s="44">
        <v>40000</v>
      </c>
      <c r="F171" s="114">
        <v>0</v>
      </c>
      <c r="G171" s="53">
        <v>0</v>
      </c>
      <c r="H171" s="53">
        <v>0</v>
      </c>
      <c r="I171" s="53">
        <v>0</v>
      </c>
      <c r="J171" s="44">
        <v>40000</v>
      </c>
      <c r="K171" s="158">
        <v>0</v>
      </c>
      <c r="L171" s="159"/>
      <c r="M171" s="44">
        <v>0</v>
      </c>
      <c r="N171" s="37" t="s">
        <v>96</v>
      </c>
    </row>
    <row r="172" spans="1:14" ht="81.75" customHeight="1">
      <c r="A172" s="6">
        <v>10</v>
      </c>
      <c r="B172" s="8" t="s">
        <v>190</v>
      </c>
      <c r="C172" s="43">
        <v>700</v>
      </c>
      <c r="D172" s="43">
        <v>70001</v>
      </c>
      <c r="E172" s="44">
        <v>180000</v>
      </c>
      <c r="F172" s="62">
        <v>0</v>
      </c>
      <c r="G172" s="44">
        <v>0</v>
      </c>
      <c r="H172" s="44">
        <v>0</v>
      </c>
      <c r="I172" s="44">
        <v>0</v>
      </c>
      <c r="J172" s="44">
        <v>180000</v>
      </c>
      <c r="K172" s="156">
        <v>0</v>
      </c>
      <c r="L172" s="157"/>
      <c r="M172" s="44">
        <v>0</v>
      </c>
      <c r="N172" s="37" t="s">
        <v>96</v>
      </c>
    </row>
    <row r="173" spans="1:14" ht="73.5" customHeight="1">
      <c r="A173" s="6">
        <v>11</v>
      </c>
      <c r="B173" s="19" t="s">
        <v>195</v>
      </c>
      <c r="C173" s="47">
        <v>700</v>
      </c>
      <c r="D173" s="47">
        <v>70001</v>
      </c>
      <c r="E173" s="44">
        <v>180000</v>
      </c>
      <c r="F173" s="114">
        <v>0</v>
      </c>
      <c r="G173" s="53">
        <v>0</v>
      </c>
      <c r="H173" s="53">
        <v>0</v>
      </c>
      <c r="I173" s="53">
        <v>0</v>
      </c>
      <c r="J173" s="44">
        <v>180000</v>
      </c>
      <c r="K173" s="158">
        <v>0</v>
      </c>
      <c r="L173" s="159"/>
      <c r="M173" s="44">
        <v>0</v>
      </c>
      <c r="N173" s="37" t="s">
        <v>96</v>
      </c>
    </row>
    <row r="174" spans="1:14" ht="75" customHeight="1">
      <c r="A174" s="6">
        <v>12</v>
      </c>
      <c r="B174" s="8" t="s">
        <v>181</v>
      </c>
      <c r="C174" s="43">
        <v>700</v>
      </c>
      <c r="D174" s="43">
        <v>70001</v>
      </c>
      <c r="E174" s="44">
        <v>120000</v>
      </c>
      <c r="F174" s="62">
        <v>0</v>
      </c>
      <c r="G174" s="44">
        <v>0</v>
      </c>
      <c r="H174" s="44">
        <v>0</v>
      </c>
      <c r="I174" s="44">
        <v>0</v>
      </c>
      <c r="J174" s="44">
        <v>120000</v>
      </c>
      <c r="K174" s="158">
        <v>0</v>
      </c>
      <c r="L174" s="159"/>
      <c r="M174" s="44">
        <v>0</v>
      </c>
      <c r="N174" s="37" t="s">
        <v>96</v>
      </c>
    </row>
    <row r="175" spans="1:14" ht="74.25" customHeight="1">
      <c r="A175" s="6">
        <v>13</v>
      </c>
      <c r="B175" s="8" t="s">
        <v>182</v>
      </c>
      <c r="C175" s="43">
        <v>700</v>
      </c>
      <c r="D175" s="43">
        <v>70001</v>
      </c>
      <c r="E175" s="44">
        <v>100000</v>
      </c>
      <c r="F175" s="62">
        <v>0</v>
      </c>
      <c r="G175" s="44">
        <v>0</v>
      </c>
      <c r="H175" s="44">
        <v>0</v>
      </c>
      <c r="I175" s="44">
        <v>0</v>
      </c>
      <c r="J175" s="44">
        <v>100000</v>
      </c>
      <c r="K175" s="158">
        <v>0</v>
      </c>
      <c r="L175" s="159"/>
      <c r="M175" s="44">
        <v>0</v>
      </c>
      <c r="N175" s="37" t="s">
        <v>96</v>
      </c>
    </row>
    <row r="176" spans="1:14" ht="64.5" customHeight="1">
      <c r="A176" s="6">
        <v>14</v>
      </c>
      <c r="B176" s="8" t="s">
        <v>183</v>
      </c>
      <c r="C176" s="43">
        <v>700</v>
      </c>
      <c r="D176" s="43">
        <v>70001</v>
      </c>
      <c r="E176" s="44">
        <v>100000</v>
      </c>
      <c r="F176" s="62">
        <v>0</v>
      </c>
      <c r="G176" s="44">
        <v>0</v>
      </c>
      <c r="H176" s="44">
        <v>0</v>
      </c>
      <c r="I176" s="44">
        <v>0</v>
      </c>
      <c r="J176" s="44">
        <v>100000</v>
      </c>
      <c r="K176" s="156">
        <v>0</v>
      </c>
      <c r="L176" s="176"/>
      <c r="M176" s="44">
        <v>0</v>
      </c>
      <c r="N176" s="37" t="s">
        <v>96</v>
      </c>
    </row>
    <row r="177" spans="1:14" ht="101.25" customHeight="1">
      <c r="A177" s="6">
        <v>15</v>
      </c>
      <c r="B177" s="8" t="s">
        <v>184</v>
      </c>
      <c r="C177" s="43">
        <v>700</v>
      </c>
      <c r="D177" s="43">
        <v>70001</v>
      </c>
      <c r="E177" s="44">
        <v>30000</v>
      </c>
      <c r="F177" s="62">
        <v>0</v>
      </c>
      <c r="G177" s="44">
        <v>0</v>
      </c>
      <c r="H177" s="44">
        <v>0</v>
      </c>
      <c r="I177" s="44">
        <v>0</v>
      </c>
      <c r="J177" s="44">
        <v>30000</v>
      </c>
      <c r="K177" s="156">
        <v>0</v>
      </c>
      <c r="L177" s="176"/>
      <c r="M177" s="44">
        <v>0</v>
      </c>
      <c r="N177" s="37" t="s">
        <v>96</v>
      </c>
    </row>
    <row r="178" spans="1:14" ht="52.5" customHeight="1">
      <c r="A178" s="6">
        <v>16</v>
      </c>
      <c r="B178" s="8" t="s">
        <v>116</v>
      </c>
      <c r="C178" s="43">
        <v>700</v>
      </c>
      <c r="D178" s="43">
        <v>70001</v>
      </c>
      <c r="E178" s="44">
        <v>7000</v>
      </c>
      <c r="F178" s="114">
        <v>0</v>
      </c>
      <c r="G178" s="53">
        <v>0</v>
      </c>
      <c r="H178" s="53">
        <v>0</v>
      </c>
      <c r="I178" s="53">
        <v>0</v>
      </c>
      <c r="J178" s="44">
        <v>7000</v>
      </c>
      <c r="K178" s="158">
        <v>0</v>
      </c>
      <c r="L178" s="159"/>
      <c r="M178" s="46">
        <v>0</v>
      </c>
      <c r="N178" s="37" t="s">
        <v>96</v>
      </c>
    </row>
    <row r="179" spans="1:14" ht="76.5" customHeight="1">
      <c r="A179" s="6">
        <v>17</v>
      </c>
      <c r="B179" s="8" t="s">
        <v>185</v>
      </c>
      <c r="C179" s="43">
        <v>700</v>
      </c>
      <c r="D179" s="43">
        <v>70001</v>
      </c>
      <c r="E179" s="44">
        <v>350000</v>
      </c>
      <c r="F179" s="62">
        <v>0</v>
      </c>
      <c r="G179" s="44">
        <v>0</v>
      </c>
      <c r="H179" s="44">
        <v>0</v>
      </c>
      <c r="I179" s="44">
        <v>0</v>
      </c>
      <c r="J179" s="44">
        <v>350000</v>
      </c>
      <c r="K179" s="156">
        <v>0</v>
      </c>
      <c r="L179" s="157"/>
      <c r="M179" s="44">
        <v>0</v>
      </c>
      <c r="N179" s="37" t="s">
        <v>96</v>
      </c>
    </row>
    <row r="180" spans="1:14" ht="57.75" customHeight="1">
      <c r="A180" s="6">
        <v>18</v>
      </c>
      <c r="B180" s="8" t="s">
        <v>186</v>
      </c>
      <c r="C180" s="43">
        <v>700</v>
      </c>
      <c r="D180" s="43">
        <v>70001</v>
      </c>
      <c r="E180" s="44">
        <v>30000</v>
      </c>
      <c r="F180" s="62">
        <v>0</v>
      </c>
      <c r="G180" s="44">
        <v>0</v>
      </c>
      <c r="H180" s="44">
        <v>0</v>
      </c>
      <c r="I180" s="44">
        <v>0</v>
      </c>
      <c r="J180" s="44">
        <v>30000</v>
      </c>
      <c r="K180" s="158">
        <v>0</v>
      </c>
      <c r="L180" s="159"/>
      <c r="M180" s="44">
        <v>0</v>
      </c>
      <c r="N180" s="37" t="s">
        <v>96</v>
      </c>
    </row>
    <row r="181" spans="1:14" ht="61.5" customHeight="1">
      <c r="A181" s="6">
        <v>19</v>
      </c>
      <c r="B181" s="8" t="s">
        <v>196</v>
      </c>
      <c r="C181" s="43">
        <v>700</v>
      </c>
      <c r="D181" s="43">
        <v>70001</v>
      </c>
      <c r="E181" s="44">
        <v>150000</v>
      </c>
      <c r="F181" s="62">
        <v>0</v>
      </c>
      <c r="G181" s="44">
        <v>0</v>
      </c>
      <c r="H181" s="44">
        <v>0</v>
      </c>
      <c r="I181" s="44">
        <v>0</v>
      </c>
      <c r="J181" s="44">
        <v>150000</v>
      </c>
      <c r="K181" s="156">
        <v>0</v>
      </c>
      <c r="L181" s="157"/>
      <c r="M181" s="44">
        <v>0</v>
      </c>
      <c r="N181" s="68" t="s">
        <v>96</v>
      </c>
    </row>
    <row r="182" spans="1:14" ht="59.25" customHeight="1">
      <c r="A182" s="6">
        <v>20</v>
      </c>
      <c r="B182" s="8" t="s">
        <v>197</v>
      </c>
      <c r="C182" s="43">
        <v>700</v>
      </c>
      <c r="D182" s="43">
        <v>70001</v>
      </c>
      <c r="E182" s="44">
        <v>35000</v>
      </c>
      <c r="F182" s="62">
        <v>0</v>
      </c>
      <c r="G182" s="44">
        <v>0</v>
      </c>
      <c r="H182" s="44">
        <v>0</v>
      </c>
      <c r="I182" s="44">
        <v>0</v>
      </c>
      <c r="J182" s="44">
        <v>35000</v>
      </c>
      <c r="K182" s="156">
        <v>0</v>
      </c>
      <c r="L182" s="157"/>
      <c r="M182" s="44">
        <v>0</v>
      </c>
      <c r="N182" s="37" t="s">
        <v>96</v>
      </c>
    </row>
    <row r="183" spans="1:14" ht="60.75" customHeight="1">
      <c r="A183" s="6">
        <v>22</v>
      </c>
      <c r="B183" s="8" t="s">
        <v>140</v>
      </c>
      <c r="C183" s="43">
        <v>700</v>
      </c>
      <c r="D183" s="43">
        <v>70001</v>
      </c>
      <c r="E183" s="53">
        <v>550000</v>
      </c>
      <c r="F183" s="114">
        <v>0</v>
      </c>
      <c r="G183" s="53">
        <v>0</v>
      </c>
      <c r="H183" s="53">
        <v>0</v>
      </c>
      <c r="I183" s="53">
        <v>0</v>
      </c>
      <c r="J183" s="53">
        <v>550000</v>
      </c>
      <c r="K183" s="158">
        <v>0</v>
      </c>
      <c r="L183" s="159"/>
      <c r="M183" s="85">
        <v>0</v>
      </c>
      <c r="N183" s="37" t="s">
        <v>96</v>
      </c>
    </row>
    <row r="184" spans="1:14" ht="69.75" customHeight="1">
      <c r="A184" s="6">
        <v>21</v>
      </c>
      <c r="B184" s="8" t="s">
        <v>118</v>
      </c>
      <c r="C184" s="43">
        <v>900</v>
      </c>
      <c r="D184" s="43">
        <v>90013</v>
      </c>
      <c r="E184" s="44">
        <v>25000</v>
      </c>
      <c r="F184" s="62">
        <v>0</v>
      </c>
      <c r="G184" s="44">
        <v>0</v>
      </c>
      <c r="H184" s="44">
        <v>0</v>
      </c>
      <c r="I184" s="44">
        <v>0</v>
      </c>
      <c r="J184" s="44">
        <v>25000</v>
      </c>
      <c r="K184" s="158">
        <v>0</v>
      </c>
      <c r="L184" s="159"/>
      <c r="M184" s="44">
        <v>0</v>
      </c>
      <c r="N184" s="37" t="s">
        <v>96</v>
      </c>
    </row>
    <row r="185" spans="1:14" ht="25.5" customHeight="1">
      <c r="A185" s="170" t="s">
        <v>48</v>
      </c>
      <c r="B185" s="171"/>
      <c r="C185" s="171"/>
      <c r="D185" s="172"/>
      <c r="E185" s="54">
        <f>SUM(E163:E184)</f>
        <v>2937000</v>
      </c>
      <c r="F185" s="115">
        <f>SUM(F162:F182)</f>
        <v>0</v>
      </c>
      <c r="G185" s="54">
        <f>SUM(G162:G182)</f>
        <v>0</v>
      </c>
      <c r="H185" s="54">
        <f>SUM(H162:H182)</f>
        <v>0</v>
      </c>
      <c r="I185" s="54">
        <f>SUM(I161:I182)</f>
        <v>0</v>
      </c>
      <c r="J185" s="54">
        <f>SUM(J163:J184)</f>
        <v>2937000</v>
      </c>
      <c r="K185" s="173">
        <f>SUM(K162:K184)</f>
        <v>0</v>
      </c>
      <c r="L185" s="174"/>
      <c r="M185" s="70">
        <f>SUM(M162:M184)</f>
        <v>0</v>
      </c>
      <c r="N185" s="9"/>
    </row>
    <row r="186" spans="1:14" ht="20.25" customHeight="1">
      <c r="A186" s="97" t="s">
        <v>121</v>
      </c>
      <c r="B186" s="101"/>
      <c r="C186" s="103"/>
      <c r="D186" s="103"/>
      <c r="E186" s="103"/>
      <c r="F186" s="116"/>
      <c r="G186" s="103"/>
      <c r="H186" s="121"/>
      <c r="I186" s="103"/>
      <c r="J186" s="122"/>
      <c r="K186" s="175"/>
      <c r="L186" s="175"/>
      <c r="M186" s="126"/>
      <c r="N186" s="126"/>
    </row>
    <row r="187" spans="1:14" ht="14.25">
      <c r="A187" s="150" t="s">
        <v>122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2"/>
    </row>
    <row r="188" spans="1:14" ht="14.25">
      <c r="A188" s="10" t="s">
        <v>14</v>
      </c>
      <c r="B188" s="153" t="s">
        <v>16</v>
      </c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5"/>
    </row>
    <row r="189" spans="1:14" ht="42.75" customHeight="1">
      <c r="A189" s="6">
        <v>1</v>
      </c>
      <c r="B189" s="8" t="s">
        <v>123</v>
      </c>
      <c r="C189" s="43">
        <v>801</v>
      </c>
      <c r="D189" s="43">
        <v>80101</v>
      </c>
      <c r="E189" s="44">
        <v>300000</v>
      </c>
      <c r="F189" s="62">
        <v>0</v>
      </c>
      <c r="G189" s="44">
        <v>0</v>
      </c>
      <c r="H189" s="44">
        <v>0</v>
      </c>
      <c r="I189" s="44">
        <v>0</v>
      </c>
      <c r="J189" s="44">
        <v>300000</v>
      </c>
      <c r="K189" s="158">
        <v>0</v>
      </c>
      <c r="L189" s="141"/>
      <c r="M189" s="46">
        <v>0</v>
      </c>
      <c r="N189" s="37" t="s">
        <v>96</v>
      </c>
    </row>
    <row r="190" spans="1:14" ht="14.25">
      <c r="A190" s="24"/>
      <c r="B190" s="20" t="s">
        <v>32</v>
      </c>
      <c r="C190" s="56"/>
      <c r="D190" s="57"/>
      <c r="E190" s="58">
        <f>SUM(E189:E189)</f>
        <v>300000</v>
      </c>
      <c r="F190" s="62">
        <v>0</v>
      </c>
      <c r="G190" s="44">
        <v>0</v>
      </c>
      <c r="H190" s="44">
        <v>0</v>
      </c>
      <c r="I190" s="44">
        <v>0</v>
      </c>
      <c r="J190" s="59">
        <f>SUM(J189:J189)</f>
        <v>300000</v>
      </c>
      <c r="K190" s="158">
        <v>0</v>
      </c>
      <c r="L190" s="141"/>
      <c r="M190" s="46">
        <v>0</v>
      </c>
      <c r="N190" s="60"/>
    </row>
    <row r="191" spans="1:14" ht="18" customHeight="1">
      <c r="A191" s="133" t="s">
        <v>125</v>
      </c>
      <c r="B191" s="134"/>
      <c r="C191" s="134"/>
      <c r="D191" s="135"/>
      <c r="E191" s="40">
        <f>SUM(E190)</f>
        <v>300000</v>
      </c>
      <c r="F191" s="61">
        <v>0</v>
      </c>
      <c r="G191" s="40">
        <v>0</v>
      </c>
      <c r="H191" s="40">
        <v>0</v>
      </c>
      <c r="I191" s="40">
        <v>0</v>
      </c>
      <c r="J191" s="34">
        <f>J190</f>
        <v>300000</v>
      </c>
      <c r="K191" s="140">
        <v>0</v>
      </c>
      <c r="L191" s="163"/>
      <c r="M191" s="52">
        <v>0</v>
      </c>
      <c r="N191" s="43"/>
    </row>
    <row r="192" spans="1:14" ht="20.25" customHeight="1">
      <c r="A192" s="169" t="s">
        <v>33</v>
      </c>
      <c r="B192" s="169"/>
      <c r="C192" s="169"/>
      <c r="D192" s="169"/>
      <c r="E192" s="34">
        <f>E136+E144+E148+E160+E185+E191</f>
        <v>159398975.88</v>
      </c>
      <c r="F192" s="61">
        <f>F136+F144+F148+F160+F185</f>
        <v>11366580</v>
      </c>
      <c r="G192" s="34">
        <f>G136+G144+G148+G160+G185</f>
        <v>0</v>
      </c>
      <c r="H192" s="34">
        <f>SUM(H191,H185,H160,H144,H136)</f>
        <v>12824841</v>
      </c>
      <c r="I192" s="40">
        <f>I136+I144+I148+I160+I185</f>
        <v>11188841</v>
      </c>
      <c r="J192" s="34">
        <f>SUM(J136+J144+J148+J160+J185+J191)</f>
        <v>47662578.510000005</v>
      </c>
      <c r="K192" s="156">
        <f>SUM(K191,K185,K160,K144,K136)</f>
        <v>0</v>
      </c>
      <c r="L192" s="156"/>
      <c r="M192" s="34">
        <f>SUM(M191,M185,M160,M144,M136)</f>
        <v>89180976.37</v>
      </c>
      <c r="N192" s="65"/>
    </row>
    <row r="193" spans="1:14" ht="14.25">
      <c r="A193" s="150" t="s">
        <v>34</v>
      </c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2"/>
    </row>
    <row r="194" spans="1:14" ht="14.25">
      <c r="A194" s="150" t="s">
        <v>41</v>
      </c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2"/>
    </row>
    <row r="195" spans="1:14" ht="14.25">
      <c r="A195" s="10" t="s">
        <v>14</v>
      </c>
      <c r="B195" s="153" t="s">
        <v>16</v>
      </c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5"/>
    </row>
    <row r="196" spans="1:14" ht="30" customHeight="1">
      <c r="A196" s="6">
        <v>1</v>
      </c>
      <c r="B196" s="15" t="s">
        <v>117</v>
      </c>
      <c r="C196" s="43">
        <v>710</v>
      </c>
      <c r="D196" s="43">
        <v>71035</v>
      </c>
      <c r="E196" s="44">
        <v>60000</v>
      </c>
      <c r="F196" s="62">
        <v>0</v>
      </c>
      <c r="G196" s="44">
        <v>0</v>
      </c>
      <c r="H196" s="44">
        <v>0</v>
      </c>
      <c r="I196" s="44">
        <v>0</v>
      </c>
      <c r="J196" s="44">
        <v>60000</v>
      </c>
      <c r="K196" s="158">
        <v>0</v>
      </c>
      <c r="L196" s="141"/>
      <c r="M196" s="46">
        <v>0</v>
      </c>
      <c r="N196" s="37" t="s">
        <v>96</v>
      </c>
    </row>
    <row r="197" spans="1:14" ht="18" customHeight="1">
      <c r="A197" s="10" t="s">
        <v>15</v>
      </c>
      <c r="B197" s="153" t="s">
        <v>17</v>
      </c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5"/>
    </row>
    <row r="198" spans="1:14" ht="41.25" customHeight="1">
      <c r="A198" s="6">
        <v>1</v>
      </c>
      <c r="B198" s="15" t="s">
        <v>191</v>
      </c>
      <c r="C198" s="43">
        <v>710</v>
      </c>
      <c r="D198" s="43">
        <v>71035</v>
      </c>
      <c r="E198" s="44">
        <v>40000</v>
      </c>
      <c r="F198" s="62">
        <v>0</v>
      </c>
      <c r="G198" s="44">
        <v>0</v>
      </c>
      <c r="H198" s="44">
        <v>0</v>
      </c>
      <c r="I198" s="44">
        <v>0</v>
      </c>
      <c r="J198" s="44">
        <v>40000</v>
      </c>
      <c r="K198" s="158">
        <v>0</v>
      </c>
      <c r="L198" s="141"/>
      <c r="M198" s="46">
        <v>0</v>
      </c>
      <c r="N198" s="37" t="s">
        <v>96</v>
      </c>
    </row>
    <row r="199" spans="1:14" ht="81" customHeight="1">
      <c r="A199" s="6">
        <v>2</v>
      </c>
      <c r="B199" s="15" t="s">
        <v>45</v>
      </c>
      <c r="C199" s="43">
        <v>710</v>
      </c>
      <c r="D199" s="43">
        <v>71035</v>
      </c>
      <c r="E199" s="44">
        <v>40000</v>
      </c>
      <c r="F199" s="62">
        <v>0</v>
      </c>
      <c r="G199" s="44">
        <v>0</v>
      </c>
      <c r="H199" s="44">
        <v>0</v>
      </c>
      <c r="I199" s="44">
        <v>0</v>
      </c>
      <c r="J199" s="44">
        <v>40000</v>
      </c>
      <c r="K199" s="158">
        <v>0</v>
      </c>
      <c r="L199" s="141"/>
      <c r="M199" s="46">
        <v>0</v>
      </c>
      <c r="N199" s="37" t="s">
        <v>96</v>
      </c>
    </row>
    <row r="200" spans="1:14" ht="31.5" customHeight="1">
      <c r="A200" s="6">
        <v>3</v>
      </c>
      <c r="B200" s="15" t="s">
        <v>46</v>
      </c>
      <c r="C200" s="43">
        <v>710</v>
      </c>
      <c r="D200" s="43">
        <v>71035</v>
      </c>
      <c r="E200" s="44">
        <v>25000</v>
      </c>
      <c r="F200" s="62">
        <v>0</v>
      </c>
      <c r="G200" s="44">
        <v>0</v>
      </c>
      <c r="H200" s="44">
        <v>0</v>
      </c>
      <c r="I200" s="44">
        <v>0</v>
      </c>
      <c r="J200" s="44">
        <v>25000</v>
      </c>
      <c r="K200" s="158">
        <v>0</v>
      </c>
      <c r="L200" s="159"/>
      <c r="M200" s="46">
        <v>0</v>
      </c>
      <c r="N200" s="37" t="s">
        <v>96</v>
      </c>
    </row>
    <row r="201" spans="1:14" ht="21" customHeight="1">
      <c r="A201" s="133" t="s">
        <v>42</v>
      </c>
      <c r="B201" s="134"/>
      <c r="C201" s="134"/>
      <c r="D201" s="135"/>
      <c r="E201" s="40">
        <f>SUM(E198:E200,E196:E196)</f>
        <v>165000</v>
      </c>
      <c r="F201" s="61">
        <f>SUM(F196:F200)</f>
        <v>0</v>
      </c>
      <c r="G201" s="40">
        <f>SUM(G196:G200)</f>
        <v>0</v>
      </c>
      <c r="H201" s="40">
        <f>SUM(H196:H200)</f>
        <v>0</v>
      </c>
      <c r="I201" s="40">
        <f>SUM(I196:I200)</f>
        <v>0</v>
      </c>
      <c r="J201" s="34">
        <f>SUM(J198:J200,J196:J196)</f>
        <v>165000</v>
      </c>
      <c r="K201" s="140">
        <f>SUM(K196:K200)</f>
        <v>0</v>
      </c>
      <c r="L201" s="163"/>
      <c r="M201" s="52">
        <f>SUM(M196:M200)</f>
        <v>0</v>
      </c>
      <c r="N201" s="26"/>
    </row>
    <row r="202" spans="1:14" ht="16.5" customHeight="1">
      <c r="A202" s="150" t="s">
        <v>35</v>
      </c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2"/>
    </row>
    <row r="203" spans="1:14" ht="18" customHeight="1">
      <c r="A203" s="150" t="s">
        <v>36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2"/>
    </row>
    <row r="204" spans="1:14" ht="14.25">
      <c r="A204" s="10" t="s">
        <v>14</v>
      </c>
      <c r="B204" s="153" t="s">
        <v>17</v>
      </c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5"/>
    </row>
    <row r="205" spans="1:14" ht="86.25" customHeight="1">
      <c r="A205" s="23">
        <v>1</v>
      </c>
      <c r="B205" s="18" t="s">
        <v>192</v>
      </c>
      <c r="C205" s="81">
        <v>921</v>
      </c>
      <c r="D205" s="81">
        <v>92116</v>
      </c>
      <c r="E205" s="66">
        <v>25000</v>
      </c>
      <c r="F205" s="117">
        <v>0</v>
      </c>
      <c r="G205" s="66">
        <v>0</v>
      </c>
      <c r="H205" s="66">
        <v>0</v>
      </c>
      <c r="I205" s="66">
        <v>0</v>
      </c>
      <c r="J205" s="66">
        <v>25000</v>
      </c>
      <c r="K205" s="162">
        <v>0</v>
      </c>
      <c r="L205" s="145"/>
      <c r="M205" s="66">
        <v>0</v>
      </c>
      <c r="N205" s="67" t="s">
        <v>96</v>
      </c>
    </row>
    <row r="206" spans="1:14" ht="21.75" customHeight="1">
      <c r="A206" s="133" t="s">
        <v>37</v>
      </c>
      <c r="B206" s="134"/>
      <c r="C206" s="134"/>
      <c r="D206" s="135"/>
      <c r="E206" s="31">
        <f>SUM(E205:E205)</f>
        <v>25000</v>
      </c>
      <c r="F206" s="111">
        <f>SUM(F204:F205)</f>
        <v>0</v>
      </c>
      <c r="G206" s="31">
        <f>SUM(K205,G205)</f>
        <v>0</v>
      </c>
      <c r="H206" s="31">
        <f>SUM(H205)</f>
        <v>0</v>
      </c>
      <c r="I206" s="31">
        <f>SUM(I205)</f>
        <v>0</v>
      </c>
      <c r="J206" s="31">
        <f>SUM(J205:J205)</f>
        <v>25000</v>
      </c>
      <c r="K206" s="136">
        <f>SUM(L204:L205)</f>
        <v>0</v>
      </c>
      <c r="L206" s="137"/>
      <c r="M206" s="32">
        <f>SUM(M204:M205)</f>
        <v>0</v>
      </c>
      <c r="N206" s="7"/>
    </row>
    <row r="207" spans="1:14" ht="18" customHeight="1">
      <c r="A207" s="150" t="s">
        <v>38</v>
      </c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2"/>
    </row>
    <row r="208" spans="1:14" ht="14.25">
      <c r="A208" s="10" t="s">
        <v>14</v>
      </c>
      <c r="B208" s="153" t="s">
        <v>17</v>
      </c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5"/>
    </row>
    <row r="209" spans="1:14" ht="25.5">
      <c r="A209" s="6">
        <v>1</v>
      </c>
      <c r="B209" s="8" t="s">
        <v>110</v>
      </c>
      <c r="C209" s="43">
        <v>921</v>
      </c>
      <c r="D209" s="43">
        <v>92109</v>
      </c>
      <c r="E209" s="63">
        <v>5000</v>
      </c>
      <c r="F209" s="118">
        <v>0</v>
      </c>
      <c r="G209" s="63">
        <v>0</v>
      </c>
      <c r="H209" s="63">
        <v>0</v>
      </c>
      <c r="I209" s="63">
        <v>0</v>
      </c>
      <c r="J209" s="63">
        <v>5000</v>
      </c>
      <c r="K209" s="138">
        <v>0</v>
      </c>
      <c r="L209" s="139"/>
      <c r="M209" s="64">
        <v>0</v>
      </c>
      <c r="N209" s="37" t="s">
        <v>96</v>
      </c>
    </row>
    <row r="210" spans="1:14" ht="25.5">
      <c r="A210" s="6">
        <v>2</v>
      </c>
      <c r="B210" s="8" t="s">
        <v>111</v>
      </c>
      <c r="C210" s="43">
        <v>921</v>
      </c>
      <c r="D210" s="43">
        <v>92109</v>
      </c>
      <c r="E210" s="63">
        <v>5000</v>
      </c>
      <c r="F210" s="118">
        <v>0</v>
      </c>
      <c r="G210" s="63">
        <v>0</v>
      </c>
      <c r="H210" s="63">
        <v>0</v>
      </c>
      <c r="I210" s="63">
        <v>0</v>
      </c>
      <c r="J210" s="63">
        <v>5000</v>
      </c>
      <c r="K210" s="138">
        <v>0</v>
      </c>
      <c r="L210" s="139"/>
      <c r="M210" s="64">
        <v>0</v>
      </c>
      <c r="N210" s="37" t="s">
        <v>96</v>
      </c>
    </row>
    <row r="211" spans="1:14" ht="25.5">
      <c r="A211" s="6">
        <v>3</v>
      </c>
      <c r="B211" s="8" t="s">
        <v>112</v>
      </c>
      <c r="C211" s="43">
        <v>921</v>
      </c>
      <c r="D211" s="43">
        <v>92109</v>
      </c>
      <c r="E211" s="63">
        <v>20000</v>
      </c>
      <c r="F211" s="118">
        <v>0</v>
      </c>
      <c r="G211" s="63">
        <v>0</v>
      </c>
      <c r="H211" s="63">
        <v>0</v>
      </c>
      <c r="I211" s="63">
        <v>0</v>
      </c>
      <c r="J211" s="63">
        <v>20000</v>
      </c>
      <c r="K211" s="138">
        <v>0</v>
      </c>
      <c r="L211" s="139"/>
      <c r="M211" s="64">
        <v>0</v>
      </c>
      <c r="N211" s="37" t="s">
        <v>96</v>
      </c>
    </row>
    <row r="212" spans="1:14" ht="29.25" customHeight="1">
      <c r="A212" s="6">
        <v>4</v>
      </c>
      <c r="B212" s="8" t="s">
        <v>113</v>
      </c>
      <c r="C212" s="43">
        <v>921</v>
      </c>
      <c r="D212" s="43">
        <v>92109</v>
      </c>
      <c r="E212" s="63">
        <v>10000</v>
      </c>
      <c r="F212" s="118">
        <v>0</v>
      </c>
      <c r="G212" s="63">
        <v>0</v>
      </c>
      <c r="H212" s="63">
        <v>0</v>
      </c>
      <c r="I212" s="63">
        <v>0</v>
      </c>
      <c r="J212" s="63">
        <v>10000</v>
      </c>
      <c r="K212" s="138">
        <v>0</v>
      </c>
      <c r="L212" s="139"/>
      <c r="M212" s="64">
        <v>0</v>
      </c>
      <c r="N212" s="37" t="s">
        <v>96</v>
      </c>
    </row>
    <row r="213" spans="1:14" ht="18.75" customHeight="1">
      <c r="A213" s="133" t="s">
        <v>39</v>
      </c>
      <c r="B213" s="134"/>
      <c r="C213" s="134"/>
      <c r="D213" s="135"/>
      <c r="E213" s="34">
        <f aca="true" t="shared" si="5" ref="E213:K213">E209+E210+E211+E212</f>
        <v>40000</v>
      </c>
      <c r="F213" s="118">
        <f t="shared" si="5"/>
        <v>0</v>
      </c>
      <c r="G213" s="63">
        <f t="shared" si="5"/>
        <v>0</v>
      </c>
      <c r="H213" s="63">
        <f t="shared" si="5"/>
        <v>0</v>
      </c>
      <c r="I213" s="63">
        <f t="shared" si="5"/>
        <v>0</v>
      </c>
      <c r="J213" s="34">
        <f t="shared" si="5"/>
        <v>40000</v>
      </c>
      <c r="K213" s="160">
        <f t="shared" si="5"/>
        <v>0</v>
      </c>
      <c r="L213" s="161"/>
      <c r="M213" s="72">
        <f>M209+M210+M211+M212</f>
        <v>0</v>
      </c>
      <c r="N213" s="10"/>
    </row>
    <row r="214" spans="1:14" ht="19.5" customHeight="1">
      <c r="A214" s="133" t="s">
        <v>40</v>
      </c>
      <c r="B214" s="134"/>
      <c r="C214" s="134"/>
      <c r="D214" s="135"/>
      <c r="E214" s="34">
        <f>E206+E213</f>
        <v>65000</v>
      </c>
      <c r="F214" s="118">
        <f>F206+F213</f>
        <v>0</v>
      </c>
      <c r="G214" s="63">
        <f>G206+G213</f>
        <v>0</v>
      </c>
      <c r="H214" s="63">
        <f>H206+H213</f>
        <v>0</v>
      </c>
      <c r="I214" s="63">
        <f>I206+I213</f>
        <v>0</v>
      </c>
      <c r="J214" s="34">
        <f>SUM(J206+J213)</f>
        <v>65000</v>
      </c>
      <c r="K214" s="160">
        <f>K206+K213</f>
        <v>0</v>
      </c>
      <c r="L214" s="161"/>
      <c r="M214" s="72">
        <f>M206+M213</f>
        <v>0</v>
      </c>
      <c r="N214" s="25"/>
    </row>
    <row r="215" spans="1:14" ht="27.75" customHeight="1">
      <c r="A215" s="164" t="s">
        <v>43</v>
      </c>
      <c r="B215" s="165"/>
      <c r="C215" s="165"/>
      <c r="D215" s="166"/>
      <c r="E215" s="91">
        <f>E192+E201+E214</f>
        <v>159628975.88</v>
      </c>
      <c r="F215" s="109">
        <f>F192+F201+F214</f>
        <v>11366580</v>
      </c>
      <c r="G215" s="91">
        <f>G192+G201+G214</f>
        <v>0</v>
      </c>
      <c r="H215" s="34">
        <f>H192+H201+H214</f>
        <v>12824841</v>
      </c>
      <c r="I215" s="34">
        <f>I192+I201+I214</f>
        <v>11188841</v>
      </c>
      <c r="J215" s="34">
        <f>SUM(J192+J201+J206+J213)</f>
        <v>47892578.510000005</v>
      </c>
      <c r="K215" s="167">
        <f>K192+K201+K214</f>
        <v>0</v>
      </c>
      <c r="L215" s="168"/>
      <c r="M215" s="71">
        <f>M192+M201+M214</f>
        <v>89180976.37</v>
      </c>
      <c r="N215" s="92"/>
    </row>
    <row r="216" spans="1:14" ht="18" customHeight="1">
      <c r="A216" s="132" t="s">
        <v>143</v>
      </c>
      <c r="B216" s="132"/>
      <c r="C216" s="132"/>
      <c r="D216" s="132"/>
      <c r="E216" s="3"/>
      <c r="F216" s="119"/>
      <c r="G216" s="3"/>
      <c r="H216" s="3"/>
      <c r="I216" s="3"/>
      <c r="J216" s="3"/>
      <c r="K216" s="3"/>
      <c r="L216" s="3"/>
      <c r="M216" s="4"/>
      <c r="N216" s="5"/>
    </row>
  </sheetData>
  <sheetProtection/>
  <mergeCells count="244">
    <mergeCell ref="K34:L34"/>
    <mergeCell ref="K50:L50"/>
    <mergeCell ref="K70:L70"/>
    <mergeCell ref="K52:L52"/>
    <mergeCell ref="K53:L53"/>
    <mergeCell ref="K35:L35"/>
    <mergeCell ref="K36:L36"/>
    <mergeCell ref="K39:L39"/>
    <mergeCell ref="K54:L54"/>
    <mergeCell ref="K37:L37"/>
    <mergeCell ref="K1:L1"/>
    <mergeCell ref="K2:L2"/>
    <mergeCell ref="K12:L12"/>
    <mergeCell ref="A13:N13"/>
    <mergeCell ref="C8:C11"/>
    <mergeCell ref="D8:D11"/>
    <mergeCell ref="E8:E11"/>
    <mergeCell ref="F8:F11"/>
    <mergeCell ref="G8:J8"/>
    <mergeCell ref="K8:L11"/>
    <mergeCell ref="A14:N14"/>
    <mergeCell ref="K33:L33"/>
    <mergeCell ref="K20:L20"/>
    <mergeCell ref="M2:N2"/>
    <mergeCell ref="K3:L3"/>
    <mergeCell ref="K4:L4"/>
    <mergeCell ref="A5:N5"/>
    <mergeCell ref="A6:N6"/>
    <mergeCell ref="A8:A11"/>
    <mergeCell ref="B8:B11"/>
    <mergeCell ref="M8:M11"/>
    <mergeCell ref="N8:N11"/>
    <mergeCell ref="G9:G11"/>
    <mergeCell ref="H9:H11"/>
    <mergeCell ref="I9:I11"/>
    <mergeCell ref="J9:J11"/>
    <mergeCell ref="A15:N15"/>
    <mergeCell ref="B16:N16"/>
    <mergeCell ref="K17:L17"/>
    <mergeCell ref="K26:L26"/>
    <mergeCell ref="K18:L18"/>
    <mergeCell ref="K21:L21"/>
    <mergeCell ref="K22:L22"/>
    <mergeCell ref="K23:L23"/>
    <mergeCell ref="K24:L24"/>
    <mergeCell ref="K19:L19"/>
    <mergeCell ref="K31:L31"/>
    <mergeCell ref="K51:L51"/>
    <mergeCell ref="K25:L25"/>
    <mergeCell ref="K27:L27"/>
    <mergeCell ref="K28:L28"/>
    <mergeCell ref="K29:L29"/>
    <mergeCell ref="K30:L30"/>
    <mergeCell ref="K32:L32"/>
    <mergeCell ref="K38:L38"/>
    <mergeCell ref="K40:L40"/>
    <mergeCell ref="A79:D79"/>
    <mergeCell ref="K79:L79"/>
    <mergeCell ref="K184:L184"/>
    <mergeCell ref="A80:N80"/>
    <mergeCell ref="B81:N81"/>
    <mergeCell ref="K82:L82"/>
    <mergeCell ref="A83:D83"/>
    <mergeCell ref="A84:N84"/>
    <mergeCell ref="B85:N85"/>
    <mergeCell ref="K83:L83"/>
    <mergeCell ref="K86:L86"/>
    <mergeCell ref="A88:D88"/>
    <mergeCell ref="K88:L88"/>
    <mergeCell ref="A89:N89"/>
    <mergeCell ref="B90:N90"/>
    <mergeCell ref="K87:L87"/>
    <mergeCell ref="K91:L91"/>
    <mergeCell ref="A92:D92"/>
    <mergeCell ref="K92:L92"/>
    <mergeCell ref="A93:N93"/>
    <mergeCell ref="B94:N94"/>
    <mergeCell ref="K95:L95"/>
    <mergeCell ref="K96:L96"/>
    <mergeCell ref="K97:L97"/>
    <mergeCell ref="K98:L98"/>
    <mergeCell ref="K99:L99"/>
    <mergeCell ref="K100:L100"/>
    <mergeCell ref="K101:L101"/>
    <mergeCell ref="K107:L107"/>
    <mergeCell ref="K109:L109"/>
    <mergeCell ref="K110:L110"/>
    <mergeCell ref="K105:L105"/>
    <mergeCell ref="K106:L106"/>
    <mergeCell ref="K112:L112"/>
    <mergeCell ref="K108:L108"/>
    <mergeCell ref="K113:L113"/>
    <mergeCell ref="K114:L114"/>
    <mergeCell ref="K124:L124"/>
    <mergeCell ref="A125:N125"/>
    <mergeCell ref="B126:N126"/>
    <mergeCell ref="A129:D129"/>
    <mergeCell ref="K129:L129"/>
    <mergeCell ref="K128:L128"/>
    <mergeCell ref="B122:N122"/>
    <mergeCell ref="K115:L115"/>
    <mergeCell ref="K127:L127"/>
    <mergeCell ref="A135:D135"/>
    <mergeCell ref="K135:L135"/>
    <mergeCell ref="K123:L123"/>
    <mergeCell ref="K116:L116"/>
    <mergeCell ref="K117:L117"/>
    <mergeCell ref="K118:L118"/>
    <mergeCell ref="K119:L119"/>
    <mergeCell ref="A136:D136"/>
    <mergeCell ref="K136:L136"/>
    <mergeCell ref="K133:L133"/>
    <mergeCell ref="K134:L134"/>
    <mergeCell ref="A137:N137"/>
    <mergeCell ref="B138:N138"/>
    <mergeCell ref="K139:L139"/>
    <mergeCell ref="K140:L140"/>
    <mergeCell ref="K141:L141"/>
    <mergeCell ref="K142:L142"/>
    <mergeCell ref="K143:L143"/>
    <mergeCell ref="A149:N149"/>
    <mergeCell ref="B150:N150"/>
    <mergeCell ref="A144:D144"/>
    <mergeCell ref="K144:L144"/>
    <mergeCell ref="B146:N146"/>
    <mergeCell ref="K147:L147"/>
    <mergeCell ref="A148:D148"/>
    <mergeCell ref="K148:L148"/>
    <mergeCell ref="K179:L179"/>
    <mergeCell ref="K151:L151"/>
    <mergeCell ref="K152:L152"/>
    <mergeCell ref="K153:L153"/>
    <mergeCell ref="B154:N154"/>
    <mergeCell ref="K158:L158"/>
    <mergeCell ref="K155:L155"/>
    <mergeCell ref="K156:L156"/>
    <mergeCell ref="K157:L157"/>
    <mergeCell ref="K164:L164"/>
    <mergeCell ref="K165:L165"/>
    <mergeCell ref="K171:L171"/>
    <mergeCell ref="K175:L175"/>
    <mergeCell ref="K159:L159"/>
    <mergeCell ref="A160:D160"/>
    <mergeCell ref="K160:L160"/>
    <mergeCell ref="K163:L163"/>
    <mergeCell ref="A161:N161"/>
    <mergeCell ref="B162:N162"/>
    <mergeCell ref="K186:L186"/>
    <mergeCell ref="K166:L166"/>
    <mergeCell ref="K167:L167"/>
    <mergeCell ref="K168:L168"/>
    <mergeCell ref="K169:L169"/>
    <mergeCell ref="K176:L176"/>
    <mergeCell ref="K170:L170"/>
    <mergeCell ref="K177:L177"/>
    <mergeCell ref="K180:L180"/>
    <mergeCell ref="K178:L178"/>
    <mergeCell ref="B188:N188"/>
    <mergeCell ref="K189:L189"/>
    <mergeCell ref="A193:N193"/>
    <mergeCell ref="A194:N194"/>
    <mergeCell ref="K190:L190"/>
    <mergeCell ref="B195:N195"/>
    <mergeCell ref="A191:D191"/>
    <mergeCell ref="K191:L191"/>
    <mergeCell ref="A192:D192"/>
    <mergeCell ref="K192:L192"/>
    <mergeCell ref="K196:L196"/>
    <mergeCell ref="B197:N197"/>
    <mergeCell ref="K198:L198"/>
    <mergeCell ref="K199:L199"/>
    <mergeCell ref="A201:D201"/>
    <mergeCell ref="K201:L201"/>
    <mergeCell ref="A215:D215"/>
    <mergeCell ref="K215:L215"/>
    <mergeCell ref="A214:D214"/>
    <mergeCell ref="K210:L210"/>
    <mergeCell ref="K211:L211"/>
    <mergeCell ref="K212:L212"/>
    <mergeCell ref="A216:D216"/>
    <mergeCell ref="A206:D206"/>
    <mergeCell ref="K206:L206"/>
    <mergeCell ref="A207:N207"/>
    <mergeCell ref="B208:N208"/>
    <mergeCell ref="K209:L209"/>
    <mergeCell ref="K214:L214"/>
    <mergeCell ref="A213:D213"/>
    <mergeCell ref="K41:L41"/>
    <mergeCell ref="K42:L42"/>
    <mergeCell ref="K56:L56"/>
    <mergeCell ref="K57:L57"/>
    <mergeCell ref="K45:L45"/>
    <mergeCell ref="K55:L55"/>
    <mergeCell ref="K49:L49"/>
    <mergeCell ref="K48:L48"/>
    <mergeCell ref="K58:L58"/>
    <mergeCell ref="K43:L43"/>
    <mergeCell ref="K44:L44"/>
    <mergeCell ref="K46:L46"/>
    <mergeCell ref="K47:L47"/>
    <mergeCell ref="K60:L60"/>
    <mergeCell ref="K61:L61"/>
    <mergeCell ref="K62:L62"/>
    <mergeCell ref="K59:L59"/>
    <mergeCell ref="K63:L63"/>
    <mergeCell ref="K64:L64"/>
    <mergeCell ref="K78:L78"/>
    <mergeCell ref="K65:L65"/>
    <mergeCell ref="K66:L66"/>
    <mergeCell ref="K67:L67"/>
    <mergeCell ref="K68:L68"/>
    <mergeCell ref="K69:L69"/>
    <mergeCell ref="K76:L76"/>
    <mergeCell ref="K71:L71"/>
    <mergeCell ref="K74:L74"/>
    <mergeCell ref="K72:L72"/>
    <mergeCell ref="A124:D124"/>
    <mergeCell ref="K77:L77"/>
    <mergeCell ref="K73:L73"/>
    <mergeCell ref="K75:L75"/>
    <mergeCell ref="K111:L111"/>
    <mergeCell ref="K102:L102"/>
    <mergeCell ref="K103:L103"/>
    <mergeCell ref="K104:L104"/>
    <mergeCell ref="K200:L200"/>
    <mergeCell ref="K120:L120"/>
    <mergeCell ref="K121:L121"/>
    <mergeCell ref="K213:L213"/>
    <mergeCell ref="A202:N202"/>
    <mergeCell ref="A203:N203"/>
    <mergeCell ref="B204:N204"/>
    <mergeCell ref="K205:L205"/>
    <mergeCell ref="K172:L172"/>
    <mergeCell ref="K173:L173"/>
    <mergeCell ref="K132:L132"/>
    <mergeCell ref="A130:N130"/>
    <mergeCell ref="B131:N131"/>
    <mergeCell ref="A187:N187"/>
    <mergeCell ref="K181:L181"/>
    <mergeCell ref="K182:L182"/>
    <mergeCell ref="K183:L183"/>
    <mergeCell ref="K174:L174"/>
    <mergeCell ref="A185:D185"/>
    <mergeCell ref="K185:L1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&amp;CStrona &amp;P z &amp;N</oddFooter>
  </headerFooter>
  <rowBreaks count="15" manualBreakCount="15">
    <brk id="23" max="13" man="1"/>
    <brk id="35" max="13" man="1"/>
    <brk id="44" max="13" man="1"/>
    <brk id="53" max="13" man="1"/>
    <brk id="65" max="13" man="1"/>
    <brk id="75" max="13" man="1"/>
    <brk id="83" max="13" man="1"/>
    <brk id="99" max="13" man="1"/>
    <brk id="114" max="13" man="1"/>
    <brk id="129" max="13" man="1"/>
    <brk id="153" max="13" man="1"/>
    <brk id="165" max="13" man="1"/>
    <brk id="172" max="13" man="1"/>
    <brk id="181" max="13" man="1"/>
    <brk id="2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Kędzierzyn-Koźle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grgrazyna</dc:creator>
  <cp:keywords/>
  <dc:description/>
  <cp:lastModifiedBy>gralina</cp:lastModifiedBy>
  <cp:lastPrinted>2013-12-17T13:30:16Z</cp:lastPrinted>
  <dcterms:created xsi:type="dcterms:W3CDTF">2011-09-23T13:04:12Z</dcterms:created>
  <dcterms:modified xsi:type="dcterms:W3CDTF">2013-12-17T13:30:33Z</dcterms:modified>
  <cp:category/>
  <cp:version/>
  <cp:contentType/>
  <cp:contentStatus/>
</cp:coreProperties>
</file>